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2"/>
  </bookViews>
  <sheets>
    <sheet name="SAŽETAK" sheetId="1" r:id="rId1"/>
    <sheet name="RASHODI " sheetId="2" r:id="rId2"/>
    <sheet name="PRIHODI" sheetId="3" r:id="rId3"/>
  </sheets>
  <definedNames>
    <definedName name="_xlnm.Print_Titles" localSheetId="1">'RASHODI '!$1:$1</definedName>
  </definedNames>
  <calcPr fullCalcOnLoad="1"/>
</workbook>
</file>

<file path=xl/sharedStrings.xml><?xml version="1.0" encoding="utf-8"?>
<sst xmlns="http://schemas.openxmlformats.org/spreadsheetml/2006/main" count="360" uniqueCount="180">
  <si>
    <t>Izvor  5.2. DECENTRALIZIRANA SREDSTVA</t>
  </si>
  <si>
    <t>3121</t>
  </si>
  <si>
    <t>Ostali rashodi za zaposlene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</si>
  <si>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</si>
  <si>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</si>
  <si>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</si>
  <si>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</si>
  <si>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</si>
  <si>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</si>
  <si>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</si>
  <si>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</si>
  <si>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</si>
  <si>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</si>
  <si>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</si>
  <si>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</si>
  <si>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</si>
  <si>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</si>
  <si>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</si>
  <si>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</si>
  <si>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32319</t>
  </si>
  <si>
    <t>Usluge  prijevoza učenika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</si>
  <si>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</si>
  <si>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</si>
  <si>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</si>
  <si>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</si>
  <si>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</si>
  <si>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</si>
  <si>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</si>
  <si>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</si>
  <si>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</si>
  <si>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</si>
  <si>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</si>
  <si>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</si>
  <si>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</si>
  <si>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</si>
  <si>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</si>
  <si>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</si>
  <si>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</si>
  <si>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</si>
  <si>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</si>
  <si>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</si>
  <si>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</si>
  <si>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</si>
  <si>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</si>
  <si>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</si>
  <si>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</si>
  <si>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</si>
  <si>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</si>
  <si>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</si>
  <si>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</si>
  <si>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</si>
  <si>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Izvor  3.1. VLASTITI PRIHODI- PK</t>
  </si>
  <si>
    <t>3113</t>
  </si>
  <si>
    <t>Plaće za prekovremeni rad</t>
  </si>
  <si>
    <t>Uredski materijal i ost.mat.rashodi</t>
  </si>
  <si>
    <t>3222</t>
  </si>
  <si>
    <t>Materijal i sirovine</t>
  </si>
  <si>
    <t>Mat. i dijelovi za tek. i inv.održavanje</t>
  </si>
  <si>
    <t>Sitan inventar i auto gume</t>
  </si>
  <si>
    <t>Službena radna i zaštitna odjeća i obuća</t>
  </si>
  <si>
    <t>Usluge telefona,pošte i prijevoza</t>
  </si>
  <si>
    <t>4221</t>
  </si>
  <si>
    <t>Uredska oprema i namještaj</t>
  </si>
  <si>
    <t>4227</t>
  </si>
  <si>
    <t>Uređaji, strojevi i oprema za ostale namjene</t>
  </si>
  <si>
    <t>Izvor  4.2. PRIHODI ZA POSEBNE NAMJENE - PK</t>
  </si>
  <si>
    <t>Sitni inventar</t>
  </si>
  <si>
    <t>4212</t>
  </si>
  <si>
    <t>Poslovni objekti</t>
  </si>
  <si>
    <t>Sportska i glazbena oprema</t>
  </si>
  <si>
    <t>4241</t>
  </si>
  <si>
    <t>Knjige</t>
  </si>
  <si>
    <t>Izvor  5.3. POMOĆI - PK</t>
  </si>
  <si>
    <t>3111</t>
  </si>
  <si>
    <t>Plaće za redovan rad</t>
  </si>
  <si>
    <t>3114</t>
  </si>
  <si>
    <t>Plaće za posebne uvjete rada</t>
  </si>
  <si>
    <t>3132</t>
  </si>
  <si>
    <t>Doprinosi za obvezno zdravstveno osiguranje</t>
  </si>
  <si>
    <t>3212</t>
  </si>
  <si>
    <t>Naknade za prijevoz, za rad na terenu i odvojeni život</t>
  </si>
  <si>
    <t>Uredski materijal i ost.materijalni rashodi</t>
  </si>
  <si>
    <t>3241</t>
  </si>
  <si>
    <t>Naknade troškova osobama izvan radnog odnosa</t>
  </si>
  <si>
    <t>pristojbe i naknade</t>
  </si>
  <si>
    <t>3296</t>
  </si>
  <si>
    <t>Troškovi sudskih postupaka</t>
  </si>
  <si>
    <t>3722</t>
  </si>
  <si>
    <t>Naknade građanima i kućanstvima u naravi</t>
  </si>
  <si>
    <t>Izvor  6.2. DONACIJE - PK</t>
  </si>
  <si>
    <t>Aktivnost A600012 Osiguranje školske prehrane za djecu u riziku od siromaštva</t>
  </si>
  <si>
    <t>Izvor  5.1. POMOĆI - BPŽ</t>
  </si>
  <si>
    <t>Aktivnost A600011 Pomoćnici u nastavi</t>
  </si>
  <si>
    <t>3133</t>
  </si>
  <si>
    <t>Doprinosi za obvezno osiguranje u slučaju nezaposlenosti</t>
  </si>
  <si>
    <t>Naknade za prijevoz, za rad na terenu iodvojeni život</t>
  </si>
  <si>
    <t>Aktivnost A600014 Projekt "Školska shema"</t>
  </si>
  <si>
    <t>Aktivnost A600027 Projekt "Medni dan "</t>
  </si>
  <si>
    <t>6614</t>
  </si>
  <si>
    <t>Prihodi od prodaje proizvoda i robe</t>
  </si>
  <si>
    <t>6615</t>
  </si>
  <si>
    <t>Prihodi od pruženih usluga-najam</t>
  </si>
  <si>
    <t>6526</t>
  </si>
  <si>
    <t>Ostali nespomenuti prihodi</t>
  </si>
  <si>
    <t>6341</t>
  </si>
  <si>
    <t>Tekuće pomoći od ostalih subjekata unutar općeg proračuna</t>
  </si>
  <si>
    <t>6361</t>
  </si>
  <si>
    <t>Tekuće pomoći proračunskim korisnicima iz proračuna koji imnenadležan</t>
  </si>
  <si>
    <t>6362</t>
  </si>
  <si>
    <t>Kapitalne pomoći proračunskim korisnicima iz proračuna koji im nije nadležan</t>
  </si>
  <si>
    <t>6381</t>
  </si>
  <si>
    <t>Tekuće pomoći iz državnog proračuna temeljem prijenosa EU srstava</t>
  </si>
  <si>
    <t>6631</t>
  </si>
  <si>
    <t>Tekuće donacije</t>
  </si>
  <si>
    <t>RASHODI I IZDACI</t>
  </si>
  <si>
    <t>Račun prihoda/ primitka</t>
  </si>
  <si>
    <t>Naziv računa</t>
  </si>
  <si>
    <t>Indeks</t>
  </si>
  <si>
    <t>Indeka</t>
  </si>
  <si>
    <t>6=5/2*100</t>
  </si>
  <si>
    <t>7=5/4*100</t>
  </si>
  <si>
    <t>Račun prihoda / primitaka</t>
  </si>
  <si>
    <t xml:space="preserve">Izvor  5.1. POMOĆI - BPŽ </t>
  </si>
  <si>
    <t>Ostali nespomenuti financijski rashoci</t>
  </si>
  <si>
    <t xml:space="preserve"> 5/2</t>
  </si>
  <si>
    <t xml:space="preserve"> 5/4</t>
  </si>
  <si>
    <t>Oprema za održavanje i zaštitu</t>
  </si>
  <si>
    <t>Doprinos za obavezno osiguranje u slučaju nezaposlenosti</t>
  </si>
  <si>
    <t xml:space="preserve">PRIHODI </t>
  </si>
  <si>
    <t>Izvorni plan 2023.</t>
  </si>
  <si>
    <t>Tekući plan 2023.</t>
  </si>
  <si>
    <t xml:space="preserve">Izvorni plan 2023  </t>
  </si>
  <si>
    <t>Tekući plan 2023</t>
  </si>
  <si>
    <t>Tekuće donacije u naravi</t>
  </si>
  <si>
    <t>Izvor 1.1.1. OPĆI PRIHODI I PRIMICI</t>
  </si>
  <si>
    <t>Izvor 1.1.1 OPĆI PRIHODI I PRIMICI</t>
  </si>
  <si>
    <t>PRIHODI ZA FINANCIRANJE RASHODA POSLOVANJA</t>
  </si>
  <si>
    <t>PRIHODI</t>
  </si>
  <si>
    <t>Izvor</t>
  </si>
  <si>
    <t>Naziv</t>
  </si>
  <si>
    <t xml:space="preserve"> 6/3</t>
  </si>
  <si>
    <t xml:space="preserve"> 6/5</t>
  </si>
  <si>
    <t>5.2.</t>
  </si>
  <si>
    <t>Decentralizirana sredstva</t>
  </si>
  <si>
    <t>3.1.</t>
  </si>
  <si>
    <t>Vlastiti prihodi</t>
  </si>
  <si>
    <t>4.2.</t>
  </si>
  <si>
    <t>Prihodi za posebne namjene</t>
  </si>
  <si>
    <t>5.3.</t>
  </si>
  <si>
    <t>Pomoći</t>
  </si>
  <si>
    <t>RASHODI</t>
  </si>
  <si>
    <t>6.2.</t>
  </si>
  <si>
    <t>Donacije</t>
  </si>
  <si>
    <t xml:space="preserve">5.1. </t>
  </si>
  <si>
    <t>Pomoći BPŽ Rizik od siromaštva</t>
  </si>
  <si>
    <t>1.1.1.</t>
  </si>
  <si>
    <t>Opći prihodi i primici PUN</t>
  </si>
  <si>
    <t>5.1.</t>
  </si>
  <si>
    <t>Pomoći BPŽ PUN</t>
  </si>
  <si>
    <t>Pomoći BPŽ Školska shema</t>
  </si>
  <si>
    <t>Pomoći BPŽ Medni dan</t>
  </si>
  <si>
    <t>UKUPNO</t>
  </si>
  <si>
    <t xml:space="preserve">IZVJEŠTAJ O IZVRŠENJU FINANCIJSKOG PLANA ZA RAZDOBLJE 01.01. DO 31.12.2023. </t>
  </si>
  <si>
    <t>IZVRŠENJE 1.-12.2023.</t>
  </si>
  <si>
    <t>Aktivnost A600018 S osmjehom u školu 6</t>
  </si>
  <si>
    <t>Izvršenje 1.-12.2023.</t>
  </si>
  <si>
    <t>Pomoći BPŽ S osmjehom u školu 6</t>
  </si>
  <si>
    <t>Kapitalne donacije</t>
  </si>
  <si>
    <t>Višak prihoda</t>
  </si>
  <si>
    <t>OSNOVNA ŠKOLA "VLADIMIR NAZOR" ADŽAMOVCI</t>
  </si>
  <si>
    <t>Izvršenje 2022.</t>
  </si>
  <si>
    <t>Pomoći PK Prehrana za učenike OŠ</t>
  </si>
  <si>
    <t>Izvršenje 01.-12.2023.</t>
  </si>
  <si>
    <t>OŠ "VLADIMIR NAZOR" ADŽAMOVCI</t>
  </si>
  <si>
    <t>IZVRŠENJE 2022.</t>
  </si>
  <si>
    <t xml:space="preserve">Izvor  5.3. POMOĆI - PK </t>
  </si>
  <si>
    <t>Aktivnost A600031  Prehrana za učenike osnovnih škola</t>
  </si>
  <si>
    <t>Izvor 5.3. POMOĆI - PK</t>
  </si>
  <si>
    <t>Aktivnost A600031 Prehrana za učenike osnovnih škola</t>
  </si>
  <si>
    <t>Manjak prihoda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</si>
</sst>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1041A]#,##0.00%"/>
    <numFmt numFmtId="189" formatCode="[$-41A]d\.\ mmmm\ yyyy\."/>
    <numFmt numFmtId="190" formatCode="#,##0_ ;\-#,##0\ "/>
    <numFmt numFmtId="191" formatCode="#,##0.00\ &quot;kn&quot;"/>
    <numFmt numFmtId="192" formatCode="#,##0.00_ ;\-#,##0.00\ 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color indexed="10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0"/>
      <name val="Arial"/>
      <family val="2"/>
    </font>
    <font>
      <b/>
      <sz val="8"/>
      <color theme="1" tint="0.3499900102615356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 applyProtection="1">
      <alignment vertical="top" wrapText="1" readingOrder="1"/>
      <protection locked="0"/>
    </xf>
    <xf numFmtId="187" fontId="4" fillId="34" borderId="11" xfId="0" applyNumberFormat="1" applyFont="1" applyFill="1" applyBorder="1" applyAlignment="1" applyProtection="1">
      <alignment vertical="top" wrapText="1" readingOrder="1"/>
      <protection locked="0"/>
    </xf>
    <xf numFmtId="187" fontId="7" fillId="35" borderId="11" xfId="0" applyNumberFormat="1" applyFont="1" applyFill="1" applyBorder="1" applyAlignment="1">
      <alignment/>
    </xf>
    <xf numFmtId="0" fontId="5" fillId="0" borderId="11" xfId="0" applyFont="1" applyBorder="1" applyAlignment="1" applyProtection="1">
      <alignment vertical="top" wrapText="1" readingOrder="1"/>
      <protection locked="0"/>
    </xf>
    <xf numFmtId="187" fontId="7" fillId="36" borderId="11" xfId="0" applyNumberFormat="1" applyFont="1" applyFill="1" applyBorder="1" applyAlignment="1">
      <alignment/>
    </xf>
    <xf numFmtId="187" fontId="5" fillId="0" borderId="11" xfId="0" applyNumberFormat="1" applyFont="1" applyBorder="1" applyAlignment="1" applyProtection="1">
      <alignment vertical="top" wrapText="1" readingOrder="1"/>
      <protection locked="0"/>
    </xf>
    <xf numFmtId="187" fontId="7" fillId="36" borderId="12" xfId="0" applyNumberFormat="1" applyFont="1" applyFill="1" applyBorder="1" applyAlignment="1">
      <alignment/>
    </xf>
    <xf numFmtId="187" fontId="7" fillId="0" borderId="11" xfId="0" applyNumberFormat="1" applyFont="1" applyBorder="1" applyAlignment="1">
      <alignment/>
    </xf>
    <xf numFmtId="0" fontId="6" fillId="36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top" wrapText="1" readingOrder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87" fontId="4" fillId="34" borderId="11" xfId="0" applyNumberFormat="1" applyFont="1" applyFill="1" applyBorder="1" applyAlignment="1" applyProtection="1">
      <alignment vertical="top" wrapText="1" readingOrder="1"/>
      <protection locked="0"/>
    </xf>
    <xf numFmtId="0" fontId="4" fillId="0" borderId="11" xfId="0" applyFont="1" applyFill="1" applyBorder="1" applyAlignment="1" applyProtection="1">
      <alignment vertical="top" wrapText="1" readingOrder="1"/>
      <protection locked="0"/>
    </xf>
    <xf numFmtId="187" fontId="5" fillId="0" borderId="11" xfId="0" applyNumberFormat="1" applyFont="1" applyFill="1" applyBorder="1" applyAlignment="1" applyProtection="1">
      <alignment vertical="top" wrapText="1" readingOrder="1"/>
      <protection locked="0"/>
    </xf>
    <xf numFmtId="187" fontId="4" fillId="33" borderId="11" xfId="0" applyNumberFormat="1" applyFont="1" applyFill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187" fontId="5" fillId="0" borderId="11" xfId="0" applyNumberFormat="1" applyFont="1" applyBorder="1" applyAlignment="1" applyProtection="1">
      <alignment vertical="top" wrapText="1" readingOrder="1"/>
      <protection locked="0"/>
    </xf>
    <xf numFmtId="187" fontId="5" fillId="35" borderId="11" xfId="0" applyNumberFormat="1" applyFont="1" applyFill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87" fontId="5" fillId="22" borderId="11" xfId="0" applyNumberFormat="1" applyFont="1" applyFill="1" applyBorder="1" applyAlignment="1" applyProtection="1">
      <alignment vertical="top" wrapText="1" readingOrder="1"/>
      <protection locked="0"/>
    </xf>
    <xf numFmtId="0" fontId="7" fillId="22" borderId="11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left" vertical="top" wrapText="1" readingOrder="1"/>
      <protection locked="0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187" fontId="3" fillId="37" borderId="11" xfId="0" applyNumberFormat="1" applyFont="1" applyFill="1" applyBorder="1" applyAlignment="1" applyProtection="1">
      <alignment vertical="top" wrapText="1" readingOrder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87" fontId="4" fillId="35" borderId="11" xfId="0" applyNumberFormat="1" applyFont="1" applyFill="1" applyBorder="1" applyAlignment="1" applyProtection="1">
      <alignment vertical="top" wrapText="1" readingOrder="1"/>
      <protection locked="0"/>
    </xf>
    <xf numFmtId="1" fontId="4" fillId="34" borderId="11" xfId="0" applyNumberFormat="1" applyFont="1" applyFill="1" applyBorder="1" applyAlignment="1" applyProtection="1">
      <alignment vertical="top" wrapText="1" readingOrder="1"/>
      <protection locked="0"/>
    </xf>
    <xf numFmtId="190" fontId="4" fillId="34" borderId="11" xfId="0" applyNumberFormat="1" applyFont="1" applyFill="1" applyBorder="1" applyAlignment="1" applyProtection="1">
      <alignment vertical="top" wrapText="1" readingOrder="1"/>
      <protection locked="0"/>
    </xf>
    <xf numFmtId="190" fontId="4" fillId="33" borderId="11" xfId="0" applyNumberFormat="1" applyFont="1" applyFill="1" applyBorder="1" applyAlignment="1" applyProtection="1">
      <alignment vertical="top" wrapText="1" readingOrder="1"/>
      <protection locked="0"/>
    </xf>
    <xf numFmtId="1" fontId="4" fillId="38" borderId="11" xfId="0" applyNumberFormat="1" applyFont="1" applyFill="1" applyBorder="1" applyAlignment="1" applyProtection="1">
      <alignment vertical="top" wrapText="1" readingOrder="1"/>
      <protection locked="0"/>
    </xf>
    <xf numFmtId="1" fontId="4" fillId="38" borderId="11" xfId="0" applyNumberFormat="1" applyFont="1" applyFill="1" applyBorder="1" applyAlignment="1" applyProtection="1">
      <alignment vertical="top" readingOrder="1"/>
      <protection locked="0"/>
    </xf>
    <xf numFmtId="1" fontId="6" fillId="35" borderId="11" xfId="0" applyNumberFormat="1" applyFont="1" applyFill="1" applyBorder="1" applyAlignment="1">
      <alignment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4" fillId="0" borderId="11" xfId="0" applyFont="1" applyFill="1" applyBorder="1" applyAlignment="1" applyProtection="1">
      <alignment horizontal="left" vertical="top" wrapText="1" readingOrder="1"/>
      <protection locked="0"/>
    </xf>
    <xf numFmtId="0" fontId="6" fillId="33" borderId="11" xfId="0" applyFont="1" applyFill="1" applyBorder="1" applyAlignment="1" applyProtection="1">
      <alignment horizontal="left" vertical="top" wrapText="1" readingOrder="1"/>
      <protection locked="0"/>
    </xf>
    <xf numFmtId="0" fontId="2" fillId="0" borderId="15" xfId="0" applyFont="1" applyBorder="1" applyAlignment="1" applyProtection="1">
      <alignment horizontal="right" vertical="top" wrapText="1" readingOrder="1"/>
      <protection locked="0"/>
    </xf>
    <xf numFmtId="187" fontId="3" fillId="37" borderId="11" xfId="0" applyNumberFormat="1" applyFont="1" applyFill="1" applyBorder="1" applyAlignment="1" applyProtection="1">
      <alignment vertical="top" wrapText="1" readingOrder="1"/>
      <protection locked="0"/>
    </xf>
    <xf numFmtId="187" fontId="3" fillId="37" borderId="11" xfId="0" applyNumberFormat="1" applyFont="1" applyFill="1" applyBorder="1" applyAlignment="1" applyProtection="1">
      <alignment vertical="top" wrapText="1" readingOrder="1"/>
      <protection locked="0"/>
    </xf>
    <xf numFmtId="190" fontId="7" fillId="0" borderId="11" xfId="0" applyNumberFormat="1" applyFont="1" applyBorder="1" applyAlignment="1" applyProtection="1">
      <alignment vertical="top" wrapText="1" readingOrder="1"/>
      <protection locked="0"/>
    </xf>
    <xf numFmtId="187" fontId="4" fillId="33" borderId="11" xfId="0" applyNumberFormat="1" applyFont="1" applyFill="1" applyBorder="1" applyAlignment="1" applyProtection="1">
      <alignment vertical="top" wrapText="1" readingOrder="1"/>
      <protection locked="0"/>
    </xf>
    <xf numFmtId="187" fontId="4" fillId="38" borderId="11" xfId="0" applyNumberFormat="1" applyFont="1" applyFill="1" applyBorder="1" applyAlignment="1" applyProtection="1">
      <alignment vertical="top" wrapText="1" readingOrder="1"/>
      <protection locked="0"/>
    </xf>
    <xf numFmtId="187" fontId="6" fillId="35" borderId="11" xfId="0" applyNumberFormat="1" applyFont="1" applyFill="1" applyBorder="1" applyAlignment="1">
      <alignment/>
    </xf>
    <xf numFmtId="187" fontId="45" fillId="39" borderId="11" xfId="0" applyNumberFormat="1" applyFont="1" applyFill="1" applyBorder="1" applyAlignment="1">
      <alignment/>
    </xf>
    <xf numFmtId="187" fontId="4" fillId="38" borderId="11" xfId="0" applyNumberFormat="1" applyFont="1" applyFill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187" fontId="6" fillId="35" borderId="16" xfId="0" applyNumberFormat="1" applyFont="1" applyFill="1" applyBorder="1" applyAlignment="1">
      <alignment/>
    </xf>
    <xf numFmtId="187" fontId="6" fillId="38" borderId="17" xfId="0" applyNumberFormat="1" applyFont="1" applyFill="1" applyBorder="1" applyAlignment="1" applyProtection="1">
      <alignment vertical="top" wrapText="1" readingOrder="1"/>
      <protection locked="0"/>
    </xf>
    <xf numFmtId="190" fontId="4" fillId="33" borderId="11" xfId="0" applyNumberFormat="1" applyFont="1" applyFill="1" applyBorder="1" applyAlignment="1" applyProtection="1">
      <alignment vertical="top" wrapText="1" readingOrder="1"/>
      <protection locked="0"/>
    </xf>
    <xf numFmtId="2" fontId="7" fillId="35" borderId="11" xfId="0" applyNumberFormat="1" applyFont="1" applyFill="1" applyBorder="1" applyAlignment="1">
      <alignment/>
    </xf>
    <xf numFmtId="187" fontId="6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6" borderId="11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 vertical="center" wrapText="1"/>
    </xf>
    <xf numFmtId="187" fontId="6" fillId="35" borderId="11" xfId="0" applyNumberFormat="1" applyFont="1" applyFill="1" applyBorder="1" applyAlignment="1">
      <alignment vertical="top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87" fontId="6" fillId="0" borderId="11" xfId="0" applyNumberFormat="1" applyFont="1" applyFill="1" applyBorder="1" applyAlignment="1" applyProtection="1">
      <alignment vertical="top" wrapText="1" readingOrder="1"/>
      <protection locked="0"/>
    </xf>
    <xf numFmtId="187" fontId="6" fillId="38" borderId="11" xfId="0" applyNumberFormat="1" applyFont="1" applyFill="1" applyBorder="1" applyAlignment="1" applyProtection="1">
      <alignment vertical="top" wrapText="1" readingOrder="1"/>
      <protection locked="0"/>
    </xf>
    <xf numFmtId="0" fontId="7" fillId="0" borderId="11" xfId="0" applyFont="1" applyFill="1" applyBorder="1" applyAlignment="1">
      <alignment/>
    </xf>
    <xf numFmtId="187" fontId="7" fillId="35" borderId="11" xfId="0" applyNumberFormat="1" applyFont="1" applyFill="1" applyBorder="1" applyAlignment="1" applyProtection="1">
      <alignment vertical="top" wrapText="1" readingOrder="1"/>
      <protection locked="0"/>
    </xf>
    <xf numFmtId="0" fontId="6" fillId="38" borderId="11" xfId="0" applyFont="1" applyFill="1" applyBorder="1" applyAlignment="1" applyProtection="1">
      <alignment vertical="top" readingOrder="1"/>
      <protection locked="0"/>
    </xf>
    <xf numFmtId="0" fontId="6" fillId="0" borderId="11" xfId="0" applyFont="1" applyFill="1" applyBorder="1" applyAlignment="1" applyProtection="1">
      <alignment horizontal="left" vertical="top" readingOrder="1"/>
      <protection locked="0"/>
    </xf>
    <xf numFmtId="0" fontId="6" fillId="0" borderId="13" xfId="0" applyFont="1" applyFill="1" applyBorder="1" applyAlignment="1" applyProtection="1">
      <alignment horizontal="left" vertical="top" readingOrder="1"/>
      <protection locked="0"/>
    </xf>
    <xf numFmtId="187" fontId="7" fillId="0" borderId="11" xfId="0" applyNumberFormat="1" applyFont="1" applyFill="1" applyBorder="1" applyAlignment="1" applyProtection="1">
      <alignment vertical="top" wrapText="1" readingOrder="1"/>
      <protection locked="0"/>
    </xf>
    <xf numFmtId="0" fontId="6" fillId="0" borderId="11" xfId="0" applyFont="1" applyFill="1" applyBorder="1" applyAlignment="1" applyProtection="1">
      <alignment vertical="top" readingOrder="1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1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5" borderId="11" xfId="0" applyFill="1" applyBorder="1" applyAlignment="1">
      <alignment/>
    </xf>
    <xf numFmtId="0" fontId="8" fillId="35" borderId="11" xfId="0" applyFont="1" applyFill="1" applyBorder="1" applyAlignment="1">
      <alignment/>
    </xf>
    <xf numFmtId="4" fontId="8" fillId="35" borderId="11" xfId="0" applyNumberFormat="1" applyFont="1" applyFill="1" applyBorder="1" applyAlignment="1">
      <alignment/>
    </xf>
    <xf numFmtId="10" fontId="8" fillId="35" borderId="11" xfId="0" applyNumberFormat="1" applyFont="1" applyFill="1" applyBorder="1" applyAlignment="1">
      <alignment/>
    </xf>
    <xf numFmtId="0" fontId="5" fillId="0" borderId="13" xfId="0" applyFont="1" applyBorder="1" applyAlignment="1" applyProtection="1">
      <alignment vertical="top" wrapText="1" readingOrder="1"/>
      <protection locked="0"/>
    </xf>
    <xf numFmtId="0" fontId="7" fillId="35" borderId="11" xfId="0" applyFont="1" applyFill="1" applyBorder="1" applyAlignment="1">
      <alignment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>
      <alignment horizontal="left"/>
    </xf>
    <xf numFmtId="187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4" fontId="4" fillId="33" borderId="11" xfId="0" applyNumberFormat="1" applyFont="1" applyFill="1" applyBorder="1" applyAlignment="1" applyProtection="1">
      <alignment vertical="top" wrapText="1" readingOrder="1"/>
      <protection locked="0"/>
    </xf>
    <xf numFmtId="4" fontId="4" fillId="34" borderId="11" xfId="0" applyNumberFormat="1" applyFont="1" applyFill="1" applyBorder="1" applyAlignment="1" applyProtection="1">
      <alignment vertical="top" wrapText="1" readingOrder="1"/>
      <protection locked="0"/>
    </xf>
    <xf numFmtId="192" fontId="4" fillId="33" borderId="11" xfId="0" applyNumberFormat="1" applyFont="1" applyFill="1" applyBorder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187" fontId="4" fillId="35" borderId="11" xfId="0" applyNumberFormat="1" applyFont="1" applyFill="1" applyBorder="1" applyAlignment="1" applyProtection="1">
      <alignment vertical="top" wrapText="1" readingOrder="1"/>
      <protection locked="0"/>
    </xf>
    <xf numFmtId="0" fontId="4" fillId="38" borderId="14" xfId="0" applyFont="1" applyFill="1" applyBorder="1" applyAlignment="1" applyProtection="1">
      <alignment horizontal="left" vertical="top" readingOrder="1"/>
      <protection locked="0"/>
    </xf>
    <xf numFmtId="0" fontId="4" fillId="38" borderId="13" xfId="0" applyFont="1" applyFill="1" applyBorder="1" applyAlignment="1" applyProtection="1">
      <alignment horizontal="left" vertical="top" readingOrder="1"/>
      <protection locked="0"/>
    </xf>
    <xf numFmtId="0" fontId="4" fillId="33" borderId="13" xfId="0" applyFont="1" applyFill="1" applyBorder="1" applyAlignment="1" applyProtection="1">
      <alignment horizontal="left" vertical="top" readingOrder="1"/>
      <protection locked="0"/>
    </xf>
    <xf numFmtId="0" fontId="4" fillId="33" borderId="14" xfId="0" applyFont="1" applyFill="1" applyBorder="1" applyAlignment="1" applyProtection="1">
      <alignment horizontal="left" vertical="top" readingOrder="1"/>
      <protection locked="0"/>
    </xf>
    <xf numFmtId="187" fontId="4" fillId="36" borderId="11" xfId="0" applyNumberFormat="1" applyFont="1" applyFill="1" applyBorder="1" applyAlignment="1" applyProtection="1">
      <alignment vertical="top" wrapText="1" readingOrder="1"/>
      <protection locked="0"/>
    </xf>
    <xf numFmtId="187" fontId="5" fillId="36" borderId="11" xfId="0" applyNumberFormat="1" applyFont="1" applyFill="1" applyBorder="1" applyAlignment="1" applyProtection="1">
      <alignment vertical="top" wrapText="1" readingOrder="1"/>
      <protection locked="0"/>
    </xf>
    <xf numFmtId="1" fontId="4" fillId="33" borderId="11" xfId="0" applyNumberFormat="1" applyFont="1" applyFill="1" applyBorder="1" applyAlignment="1" applyProtection="1">
      <alignment vertical="top" readingOrder="1"/>
      <protection locked="0"/>
    </xf>
    <xf numFmtId="1" fontId="6" fillId="36" borderId="11" xfId="0" applyNumberFormat="1" applyFont="1" applyFill="1" applyBorder="1" applyAlignment="1">
      <alignment/>
    </xf>
    <xf numFmtId="187" fontId="4" fillId="18" borderId="11" xfId="0" applyNumberFormat="1" applyFont="1" applyFill="1" applyBorder="1" applyAlignment="1" applyProtection="1">
      <alignment vertical="top" wrapText="1" readingOrder="1"/>
      <protection locked="0"/>
    </xf>
    <xf numFmtId="187" fontId="5" fillId="18" borderId="11" xfId="0" applyNumberFormat="1" applyFont="1" applyFill="1" applyBorder="1" applyAlignment="1" applyProtection="1">
      <alignment vertical="top" wrapText="1" readingOrder="1"/>
      <protection locked="0"/>
    </xf>
    <xf numFmtId="1" fontId="4" fillId="40" borderId="11" xfId="0" applyNumberFormat="1" applyFont="1" applyFill="1" applyBorder="1" applyAlignment="1" applyProtection="1">
      <alignment vertical="top" readingOrder="1"/>
      <protection locked="0"/>
    </xf>
    <xf numFmtId="1" fontId="6" fillId="18" borderId="11" xfId="0" applyNumberFormat="1" applyFont="1" applyFill="1" applyBorder="1" applyAlignment="1">
      <alignment/>
    </xf>
    <xf numFmtId="187" fontId="5" fillId="12" borderId="11" xfId="0" applyNumberFormat="1" applyFont="1" applyFill="1" applyBorder="1" applyAlignment="1" applyProtection="1">
      <alignment vertical="top" wrapText="1" readingOrder="1"/>
      <protection locked="0"/>
    </xf>
    <xf numFmtId="0" fontId="3" fillId="41" borderId="11" xfId="0" applyFont="1" applyFill="1" applyBorder="1" applyAlignment="1" applyProtection="1">
      <alignment vertical="top" readingOrder="1"/>
      <protection locked="0"/>
    </xf>
    <xf numFmtId="0" fontId="7" fillId="12" borderId="11" xfId="0" applyFont="1" applyFill="1" applyBorder="1" applyAlignment="1">
      <alignment/>
    </xf>
    <xf numFmtId="0" fontId="7" fillId="18" borderId="11" xfId="0" applyFont="1" applyFill="1" applyBorder="1" applyAlignment="1">
      <alignment/>
    </xf>
    <xf numFmtId="0" fontId="7" fillId="18" borderId="11" xfId="0" applyFont="1" applyFill="1" applyBorder="1" applyAlignment="1">
      <alignment/>
    </xf>
    <xf numFmtId="0" fontId="7" fillId="0" borderId="11" xfId="0" applyFont="1" applyFill="1" applyBorder="1" applyAlignment="1" applyProtection="1">
      <alignment vertical="top" readingOrder="1"/>
      <protection locked="0"/>
    </xf>
    <xf numFmtId="4" fontId="7" fillId="0" borderId="11" xfId="0" applyNumberFormat="1" applyFont="1" applyFill="1" applyBorder="1" applyAlignment="1" applyProtection="1">
      <alignment vertical="top" readingOrder="1"/>
      <protection locked="0"/>
    </xf>
    <xf numFmtId="4" fontId="6" fillId="38" borderId="11" xfId="0" applyNumberFormat="1" applyFont="1" applyFill="1" applyBorder="1" applyAlignment="1" applyProtection="1">
      <alignment vertical="top" readingOrder="1"/>
      <protection locked="0"/>
    </xf>
    <xf numFmtId="4" fontId="4" fillId="34" borderId="11" xfId="0" applyNumberFormat="1" applyFont="1" applyFill="1" applyBorder="1" applyAlignment="1" applyProtection="1">
      <alignment vertical="top" wrapText="1" readingOrder="1"/>
      <protection locked="0"/>
    </xf>
    <xf numFmtId="4" fontId="5" fillId="0" borderId="11" xfId="0" applyNumberFormat="1" applyFont="1" applyBorder="1" applyAlignment="1" applyProtection="1">
      <alignment vertical="top" wrapText="1" readingOrder="1"/>
      <protection locked="0"/>
    </xf>
    <xf numFmtId="4" fontId="7" fillId="0" borderId="11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37" borderId="11" xfId="0" applyFont="1" applyFill="1" applyBorder="1" applyAlignment="1" applyProtection="1">
      <alignment vertical="top" wrapText="1" readingOrder="1"/>
      <protection locked="0"/>
    </xf>
    <xf numFmtId="0" fontId="0" fillId="39" borderId="11" xfId="0" applyFill="1" applyBorder="1" applyAlignment="1">
      <alignment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3" xfId="0" applyFont="1" applyBorder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5" fillId="0" borderId="13" xfId="0" applyFont="1" applyBorder="1" applyAlignment="1" applyProtection="1">
      <alignment horizontal="left" vertical="top" wrapText="1" readingOrder="1"/>
      <protection locked="0"/>
    </xf>
    <xf numFmtId="0" fontId="5" fillId="0" borderId="14" xfId="0" applyFont="1" applyBorder="1" applyAlignment="1" applyProtection="1">
      <alignment horizontal="left" vertical="top" wrapText="1" readingOrder="1"/>
      <protection locked="0"/>
    </xf>
    <xf numFmtId="0" fontId="5" fillId="0" borderId="18" xfId="0" applyFont="1" applyBorder="1" applyAlignment="1" applyProtection="1">
      <alignment horizontal="left" vertical="top" wrapText="1" readingOrder="1"/>
      <protection locked="0"/>
    </xf>
    <xf numFmtId="0" fontId="6" fillId="38" borderId="13" xfId="0" applyFont="1" applyFill="1" applyBorder="1" applyAlignment="1" applyProtection="1">
      <alignment horizontal="left" vertical="top" wrapText="1" readingOrder="1"/>
      <protection locked="0"/>
    </xf>
    <xf numFmtId="0" fontId="6" fillId="38" borderId="14" xfId="0" applyFont="1" applyFill="1" applyBorder="1" applyAlignment="1" applyProtection="1">
      <alignment horizontal="left" vertical="top" wrapText="1" readingOrder="1"/>
      <protection locked="0"/>
    </xf>
    <xf numFmtId="0" fontId="6" fillId="38" borderId="18" xfId="0" applyFont="1" applyFill="1" applyBorder="1" applyAlignment="1" applyProtection="1">
      <alignment horizontal="lef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center" vertical="center" readingOrder="1"/>
      <protection locked="0"/>
    </xf>
    <xf numFmtId="0" fontId="0" fillId="0" borderId="0" xfId="0" applyFont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 applyProtection="1">
      <alignment vertical="top" wrapText="1" readingOrder="1"/>
      <protection locked="0"/>
    </xf>
    <xf numFmtId="0" fontId="4" fillId="34" borderId="18" xfId="0" applyFont="1" applyFill="1" applyBorder="1" applyAlignment="1" applyProtection="1">
      <alignment vertical="top" wrapText="1" readingOrder="1"/>
      <protection locked="0"/>
    </xf>
    <xf numFmtId="0" fontId="4" fillId="38" borderId="11" xfId="0" applyFont="1" applyFill="1" applyBorder="1" applyAlignment="1" applyProtection="1">
      <alignment vertical="top" wrapText="1" readingOrder="1"/>
      <protection locked="0"/>
    </xf>
    <xf numFmtId="0" fontId="7" fillId="0" borderId="13" xfId="0" applyFont="1" applyBorder="1" applyAlignment="1">
      <alignment/>
    </xf>
    <xf numFmtId="0" fontId="4" fillId="38" borderId="11" xfId="0" applyFont="1" applyFill="1" applyBorder="1" applyAlignment="1" applyProtection="1">
      <alignment horizontal="left" vertical="top" readingOrder="1"/>
      <protection locked="0"/>
    </xf>
    <xf numFmtId="0" fontId="4" fillId="38" borderId="13" xfId="0" applyFont="1" applyFill="1" applyBorder="1" applyAlignment="1" applyProtection="1">
      <alignment horizontal="left" vertical="top" readingOrder="1"/>
      <protection locked="0"/>
    </xf>
    <xf numFmtId="0" fontId="6" fillId="38" borderId="13" xfId="0" applyFont="1" applyFill="1" applyBorder="1" applyAlignment="1" applyProtection="1">
      <alignment horizontal="left" vertical="top" readingOrder="1"/>
      <protection locked="0"/>
    </xf>
    <xf numFmtId="0" fontId="6" fillId="38" borderId="18" xfId="0" applyFont="1" applyFill="1" applyBorder="1" applyAlignment="1" applyProtection="1">
      <alignment horizontal="left" vertical="top" readingOrder="1"/>
      <protection locked="0"/>
    </xf>
    <xf numFmtId="0" fontId="7" fillId="35" borderId="13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46" fillId="40" borderId="11" xfId="0" applyFont="1" applyFill="1" applyBorder="1" applyAlignment="1" applyProtection="1">
      <alignment horizontal="center" vertical="top" wrapText="1" readingOrder="1"/>
      <protection locked="0"/>
    </xf>
    <xf numFmtId="0" fontId="46" fillId="40" borderId="13" xfId="0" applyFont="1" applyFill="1" applyBorder="1" applyAlignment="1" applyProtection="1">
      <alignment horizontal="center" vertical="top" wrapText="1" readingOrder="1"/>
      <protection locked="0"/>
    </xf>
    <xf numFmtId="0" fontId="46" fillId="41" borderId="11" xfId="0" applyFont="1" applyFill="1" applyBorder="1" applyAlignment="1" applyProtection="1">
      <alignment horizontal="left" vertical="top" readingOrder="1"/>
      <protection locked="0"/>
    </xf>
    <xf numFmtId="0" fontId="46" fillId="41" borderId="13" xfId="0" applyFont="1" applyFill="1" applyBorder="1" applyAlignment="1" applyProtection="1">
      <alignment horizontal="left" vertical="top" readingOrder="1"/>
      <protection locked="0"/>
    </xf>
    <xf numFmtId="0" fontId="4" fillId="40" borderId="11" xfId="0" applyFont="1" applyFill="1" applyBorder="1" applyAlignment="1" applyProtection="1">
      <alignment horizontal="left" vertical="top" readingOrder="1"/>
      <protection locked="0"/>
    </xf>
    <xf numFmtId="0" fontId="4" fillId="40" borderId="13" xfId="0" applyFont="1" applyFill="1" applyBorder="1" applyAlignment="1" applyProtection="1">
      <alignment horizontal="left" vertical="top" readingOrder="1"/>
      <protection locked="0"/>
    </xf>
    <xf numFmtId="0" fontId="3" fillId="42" borderId="11" xfId="0" applyFont="1" applyFill="1" applyBorder="1" applyAlignment="1" applyProtection="1">
      <alignment horizontal="left" vertical="top" readingOrder="1"/>
      <protection locked="0"/>
    </xf>
    <xf numFmtId="0" fontId="3" fillId="42" borderId="13" xfId="0" applyFont="1" applyFill="1" applyBorder="1" applyAlignment="1" applyProtection="1">
      <alignment horizontal="left" vertical="top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4" fontId="4" fillId="38" borderId="11" xfId="0" applyNumberFormat="1" applyFont="1" applyFill="1" applyBorder="1" applyAlignment="1" applyProtection="1">
      <alignment vertical="top" readingOrder="1"/>
      <protection locked="0"/>
    </xf>
    <xf numFmtId="4" fontId="7" fillId="35" borderId="11" xfId="0" applyNumberFormat="1" applyFont="1" applyFill="1" applyBorder="1" applyAlignment="1">
      <alignment/>
    </xf>
    <xf numFmtId="4" fontId="3" fillId="42" borderId="11" xfId="0" applyNumberFormat="1" applyFont="1" applyFill="1" applyBorder="1" applyAlignment="1" applyProtection="1">
      <alignment vertical="top" readingOrder="1"/>
      <protection locked="0"/>
    </xf>
    <xf numFmtId="4" fontId="7" fillId="22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 vertical="top" readingOrder="1"/>
      <protection locked="0"/>
    </xf>
    <xf numFmtId="4" fontId="7" fillId="0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4" fontId="7" fillId="22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A19" sqref="A19"/>
    </sheetView>
  </sheetViews>
  <sheetFormatPr defaultColWidth="9.140625" defaultRowHeight="12.75"/>
  <cols>
    <col min="1" max="1" width="12.00390625" style="0" customWidth="1"/>
    <col min="2" max="2" width="32.140625" style="0" customWidth="1"/>
    <col min="3" max="8" width="12.00390625" style="0" customWidth="1"/>
  </cols>
  <sheetData>
    <row r="1" spans="1:2" ht="36.75" customHeight="1">
      <c r="A1" s="122" t="s">
        <v>169</v>
      </c>
      <c r="B1" s="122"/>
    </row>
    <row r="2" spans="1:11" ht="24.75" customHeight="1">
      <c r="A2" s="121" t="s">
        <v>162</v>
      </c>
      <c r="B2" s="121"/>
      <c r="C2" s="121"/>
      <c r="D2" s="121"/>
      <c r="E2" s="121"/>
      <c r="F2" s="121"/>
      <c r="G2" s="121"/>
      <c r="H2" s="121"/>
      <c r="I2" s="82"/>
      <c r="J2" s="82"/>
      <c r="K2" s="82"/>
    </row>
    <row r="3" ht="12.75">
      <c r="A3" s="96" t="s">
        <v>150</v>
      </c>
    </row>
    <row r="4" spans="1:8" ht="25.5">
      <c r="A4" s="76" t="s">
        <v>138</v>
      </c>
      <c r="B4" s="76" t="s">
        <v>139</v>
      </c>
      <c r="C4" s="77" t="s">
        <v>170</v>
      </c>
      <c r="D4" s="77" t="s">
        <v>129</v>
      </c>
      <c r="E4" s="77" t="s">
        <v>130</v>
      </c>
      <c r="F4" s="77" t="s">
        <v>172</v>
      </c>
      <c r="G4" s="76" t="s">
        <v>117</v>
      </c>
      <c r="H4" s="76" t="s">
        <v>117</v>
      </c>
    </row>
    <row r="5" spans="1:8" ht="12.75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 t="s">
        <v>140</v>
      </c>
      <c r="H5" s="76" t="s">
        <v>141</v>
      </c>
    </row>
    <row r="6" spans="1:8" ht="12.75">
      <c r="A6" s="78" t="s">
        <v>142</v>
      </c>
      <c r="B6" s="78" t="s">
        <v>143</v>
      </c>
      <c r="C6" s="79">
        <v>55687.42</v>
      </c>
      <c r="D6" s="79">
        <v>53500.57</v>
      </c>
      <c r="E6" s="79">
        <v>53500.57</v>
      </c>
      <c r="F6" s="79">
        <v>55032.74</v>
      </c>
      <c r="G6" s="80">
        <f>+F6/C6</f>
        <v>0.9882436643680027</v>
      </c>
      <c r="H6" s="80">
        <f>+F6/E6</f>
        <v>1.0286383864695272</v>
      </c>
    </row>
    <row r="7" spans="1:8" ht="12.75">
      <c r="A7" s="81" t="s">
        <v>144</v>
      </c>
      <c r="B7" s="78" t="s">
        <v>145</v>
      </c>
      <c r="C7" s="79">
        <v>1047.01</v>
      </c>
      <c r="D7" s="79">
        <v>2389.02</v>
      </c>
      <c r="E7" s="79">
        <v>3924.73</v>
      </c>
      <c r="F7" s="79">
        <v>1901.02</v>
      </c>
      <c r="G7" s="80">
        <f aca="true" t="shared" si="0" ref="G7:G18">+F7/C7</f>
        <v>1.8156655619335058</v>
      </c>
      <c r="H7" s="80">
        <f aca="true" t="shared" si="1" ref="H7:H18">+F7/E7</f>
        <v>0.48436962542646245</v>
      </c>
    </row>
    <row r="8" spans="1:8" ht="12.75">
      <c r="A8" s="78" t="s">
        <v>146</v>
      </c>
      <c r="B8" s="78" t="s">
        <v>147</v>
      </c>
      <c r="C8" s="79">
        <v>9142.94</v>
      </c>
      <c r="D8" s="79">
        <v>9025.15</v>
      </c>
      <c r="E8" s="79">
        <v>2167.57</v>
      </c>
      <c r="F8" s="79">
        <v>1780.06</v>
      </c>
      <c r="G8" s="80">
        <f t="shared" si="0"/>
        <v>0.19469229810104843</v>
      </c>
      <c r="H8" s="80">
        <f t="shared" si="1"/>
        <v>0.8212237667064961</v>
      </c>
    </row>
    <row r="9" spans="1:8" ht="12.75">
      <c r="A9" s="78" t="s">
        <v>148</v>
      </c>
      <c r="B9" s="78" t="s">
        <v>149</v>
      </c>
      <c r="C9" s="79">
        <v>789394.6</v>
      </c>
      <c r="D9" s="79">
        <v>840094.99</v>
      </c>
      <c r="E9" s="79">
        <v>878473.93</v>
      </c>
      <c r="F9" s="79">
        <v>821669.19</v>
      </c>
      <c r="G9" s="80">
        <f t="shared" si="0"/>
        <v>1.040885242944403</v>
      </c>
      <c r="H9" s="80">
        <f t="shared" si="1"/>
        <v>0.9353370224657662</v>
      </c>
    </row>
    <row r="10" spans="1:8" ht="12.75">
      <c r="A10" s="78" t="s">
        <v>151</v>
      </c>
      <c r="B10" s="78" t="s">
        <v>152</v>
      </c>
      <c r="C10" s="79">
        <v>993.06</v>
      </c>
      <c r="D10" s="79">
        <v>0</v>
      </c>
      <c r="E10" s="79">
        <v>0</v>
      </c>
      <c r="F10" s="79">
        <v>66.48</v>
      </c>
      <c r="G10" s="80">
        <f t="shared" si="0"/>
        <v>0.06694459549271949</v>
      </c>
      <c r="H10" s="80" t="e">
        <f t="shared" si="1"/>
        <v>#DIV/0!</v>
      </c>
    </row>
    <row r="11" spans="1:8" ht="12.75">
      <c r="A11" s="78" t="s">
        <v>153</v>
      </c>
      <c r="B11" s="78" t="s">
        <v>154</v>
      </c>
      <c r="C11" s="79">
        <v>4576.97</v>
      </c>
      <c r="D11" s="79">
        <v>5441.64</v>
      </c>
      <c r="E11" s="79">
        <v>1946.77</v>
      </c>
      <c r="F11" s="79">
        <v>1946.77</v>
      </c>
      <c r="G11" s="80">
        <f t="shared" si="0"/>
        <v>0.42534034525024195</v>
      </c>
      <c r="H11" s="80">
        <f t="shared" si="1"/>
        <v>1</v>
      </c>
    </row>
    <row r="12" spans="1:8" ht="12.75">
      <c r="A12" s="78" t="s">
        <v>155</v>
      </c>
      <c r="B12" s="78" t="s">
        <v>156</v>
      </c>
      <c r="C12" s="79">
        <v>0</v>
      </c>
      <c r="D12" s="79">
        <v>0</v>
      </c>
      <c r="E12" s="79">
        <v>600</v>
      </c>
      <c r="F12" s="79">
        <v>251.22</v>
      </c>
      <c r="G12" s="80" t="e">
        <f t="shared" si="0"/>
        <v>#DIV/0!</v>
      </c>
      <c r="H12" s="80">
        <f t="shared" si="1"/>
        <v>0.4187</v>
      </c>
    </row>
    <row r="13" spans="1:8" ht="12.75">
      <c r="A13" s="78" t="s">
        <v>157</v>
      </c>
      <c r="B13" s="78" t="s">
        <v>158</v>
      </c>
      <c r="C13" s="79">
        <v>7687.81</v>
      </c>
      <c r="D13" s="79">
        <v>8054.95</v>
      </c>
      <c r="E13" s="79">
        <v>6556.63</v>
      </c>
      <c r="F13" s="79">
        <v>5343.43</v>
      </c>
      <c r="G13" s="80">
        <f t="shared" si="0"/>
        <v>0.6950522970781016</v>
      </c>
      <c r="H13" s="80">
        <f t="shared" si="1"/>
        <v>0.8149659199924352</v>
      </c>
    </row>
    <row r="14" spans="1:8" ht="12.75">
      <c r="A14" s="78" t="s">
        <v>157</v>
      </c>
      <c r="B14" s="78" t="s">
        <v>159</v>
      </c>
      <c r="C14" s="79">
        <v>1949.24</v>
      </c>
      <c r="D14" s="79">
        <v>1990.84</v>
      </c>
      <c r="E14" s="79">
        <v>990</v>
      </c>
      <c r="F14" s="79">
        <v>1157.68</v>
      </c>
      <c r="G14" s="80">
        <f t="shared" si="0"/>
        <v>0.5939135252713879</v>
      </c>
      <c r="H14" s="80">
        <f t="shared" si="1"/>
        <v>1.1693737373737374</v>
      </c>
    </row>
    <row r="15" spans="1:8" ht="12.75">
      <c r="A15" s="78" t="s">
        <v>157</v>
      </c>
      <c r="B15" s="78" t="s">
        <v>160</v>
      </c>
      <c r="C15" s="79">
        <v>82.42</v>
      </c>
      <c r="D15" s="79">
        <v>99.54</v>
      </c>
      <c r="E15" s="79">
        <v>99.54</v>
      </c>
      <c r="F15" s="79">
        <v>68</v>
      </c>
      <c r="G15" s="80">
        <f t="shared" si="0"/>
        <v>0.8250424654210143</v>
      </c>
      <c r="H15" s="80">
        <f t="shared" si="1"/>
        <v>0.683142455294354</v>
      </c>
    </row>
    <row r="16" spans="1:8" ht="12.75">
      <c r="A16" s="78" t="s">
        <v>157</v>
      </c>
      <c r="B16" s="78" t="s">
        <v>166</v>
      </c>
      <c r="C16" s="79">
        <v>0</v>
      </c>
      <c r="D16" s="79">
        <v>0</v>
      </c>
      <c r="E16" s="79">
        <v>6272</v>
      </c>
      <c r="F16" s="79">
        <v>5617.18</v>
      </c>
      <c r="G16" s="80"/>
      <c r="H16" s="80">
        <f>+F16/E16</f>
        <v>0.8955963010204082</v>
      </c>
    </row>
    <row r="17" spans="1:8" ht="12.75">
      <c r="A17" s="81" t="s">
        <v>148</v>
      </c>
      <c r="B17" s="78" t="s">
        <v>171</v>
      </c>
      <c r="C17" s="79">
        <v>0</v>
      </c>
      <c r="D17" s="79">
        <v>0</v>
      </c>
      <c r="E17" s="79">
        <v>35000</v>
      </c>
      <c r="F17" s="79">
        <v>32595.48</v>
      </c>
      <c r="G17" s="80"/>
      <c r="H17" s="80">
        <f>+F17/E17</f>
        <v>0.9312994285714286</v>
      </c>
    </row>
    <row r="18" spans="1:8" ht="12.75">
      <c r="A18" s="83"/>
      <c r="B18" s="84" t="s">
        <v>161</v>
      </c>
      <c r="C18" s="85">
        <f>SUM(C6:C17)</f>
        <v>870561.4700000001</v>
      </c>
      <c r="D18" s="85">
        <f>SUM(D6:D17)</f>
        <v>920596.7</v>
      </c>
      <c r="E18" s="85">
        <f>SUM(E6:E17)</f>
        <v>989531.7400000001</v>
      </c>
      <c r="F18" s="85">
        <f>SUM(F6:F17)</f>
        <v>927429.25</v>
      </c>
      <c r="G18" s="86">
        <f t="shared" si="0"/>
        <v>1.0653231069369518</v>
      </c>
      <c r="H18" s="86">
        <f t="shared" si="1"/>
        <v>0.9372405275246652</v>
      </c>
    </row>
    <row r="19" ht="12.75">
      <c r="A19" s="96" t="s">
        <v>137</v>
      </c>
    </row>
    <row r="20" spans="1:8" ht="25.5">
      <c r="A20" s="76" t="s">
        <v>138</v>
      </c>
      <c r="B20" s="76" t="s">
        <v>139</v>
      </c>
      <c r="C20" s="77" t="s">
        <v>170</v>
      </c>
      <c r="D20" s="77" t="s">
        <v>129</v>
      </c>
      <c r="E20" s="77" t="s">
        <v>130</v>
      </c>
      <c r="F20" s="77" t="s">
        <v>165</v>
      </c>
      <c r="G20" s="76" t="s">
        <v>117</v>
      </c>
      <c r="H20" s="76" t="s">
        <v>117</v>
      </c>
    </row>
    <row r="21" spans="1:8" ht="12.75">
      <c r="A21" s="76">
        <v>1</v>
      </c>
      <c r="B21" s="76">
        <v>2</v>
      </c>
      <c r="C21" s="76">
        <v>3</v>
      </c>
      <c r="D21" s="76">
        <v>4</v>
      </c>
      <c r="E21" s="76">
        <v>5</v>
      </c>
      <c r="F21" s="76">
        <v>6</v>
      </c>
      <c r="G21" s="76" t="s">
        <v>140</v>
      </c>
      <c r="H21" s="76" t="s">
        <v>141</v>
      </c>
    </row>
    <row r="22" spans="1:8" ht="12.75">
      <c r="A22" s="78" t="s">
        <v>142</v>
      </c>
      <c r="B22" s="78" t="s">
        <v>143</v>
      </c>
      <c r="C22" s="79">
        <v>57163.84</v>
      </c>
      <c r="D22" s="79">
        <v>53500.57</v>
      </c>
      <c r="E22" s="79">
        <v>53500.57</v>
      </c>
      <c r="F22" s="79">
        <v>54899</v>
      </c>
      <c r="G22" s="80">
        <f>+F22/C22</f>
        <v>0.9603798485196237</v>
      </c>
      <c r="H22" s="80">
        <f>+F22/E22</f>
        <v>1.026138600018654</v>
      </c>
    </row>
    <row r="23" spans="1:8" ht="12.75">
      <c r="A23" s="81" t="s">
        <v>144</v>
      </c>
      <c r="B23" s="78" t="s">
        <v>145</v>
      </c>
      <c r="C23" s="79">
        <v>972.73</v>
      </c>
      <c r="D23" s="79">
        <v>2389.02</v>
      </c>
      <c r="E23" s="79">
        <v>3924.73</v>
      </c>
      <c r="F23" s="79">
        <v>2142.22</v>
      </c>
      <c r="G23" s="80">
        <f aca="true" t="shared" si="2" ref="G23:G34">+F23/C23</f>
        <v>2.2022760683848546</v>
      </c>
      <c r="H23" s="80">
        <f aca="true" t="shared" si="3" ref="H23:H34">+F23/E23</f>
        <v>0.5458260823037507</v>
      </c>
    </row>
    <row r="24" spans="1:8" ht="12.75">
      <c r="A24" s="78" t="s">
        <v>146</v>
      </c>
      <c r="B24" s="78" t="s">
        <v>147</v>
      </c>
      <c r="C24" s="79">
        <v>9397.74</v>
      </c>
      <c r="D24" s="79">
        <v>9025.15</v>
      </c>
      <c r="E24" s="79">
        <v>2414.59</v>
      </c>
      <c r="F24" s="79">
        <v>2302.09</v>
      </c>
      <c r="G24" s="80">
        <f t="shared" si="2"/>
        <v>0.24496208662933858</v>
      </c>
      <c r="H24" s="80">
        <f t="shared" si="3"/>
        <v>0.9534082390799267</v>
      </c>
    </row>
    <row r="25" spans="1:8" ht="12.75">
      <c r="A25" s="78" t="s">
        <v>148</v>
      </c>
      <c r="B25" s="78" t="s">
        <v>149</v>
      </c>
      <c r="C25" s="79">
        <v>787032.93</v>
      </c>
      <c r="D25" s="79">
        <v>840094.99</v>
      </c>
      <c r="E25" s="79">
        <v>913473.93</v>
      </c>
      <c r="F25" s="79">
        <v>823769.46</v>
      </c>
      <c r="G25" s="80">
        <f t="shared" si="2"/>
        <v>1.0466772464018754</v>
      </c>
      <c r="H25" s="80">
        <f t="shared" si="3"/>
        <v>0.9017985439387416</v>
      </c>
    </row>
    <row r="26" spans="1:8" ht="12.75">
      <c r="A26" s="78" t="s">
        <v>151</v>
      </c>
      <c r="B26" s="78" t="s">
        <v>152</v>
      </c>
      <c r="C26" s="79">
        <v>993.06</v>
      </c>
      <c r="D26" s="79">
        <v>0</v>
      </c>
      <c r="E26" s="79">
        <v>0</v>
      </c>
      <c r="F26" s="79">
        <v>66.48</v>
      </c>
      <c r="G26" s="80">
        <f t="shared" si="2"/>
        <v>0.06694459549271949</v>
      </c>
      <c r="H26" s="80" t="e">
        <f t="shared" si="3"/>
        <v>#DIV/0!</v>
      </c>
    </row>
    <row r="27" spans="1:8" ht="12.75">
      <c r="A27" s="78" t="s">
        <v>153</v>
      </c>
      <c r="B27" s="78" t="s">
        <v>154</v>
      </c>
      <c r="C27" s="79">
        <v>4767.57</v>
      </c>
      <c r="D27" s="79">
        <v>5441.64</v>
      </c>
      <c r="E27" s="79">
        <v>2332.89</v>
      </c>
      <c r="F27" s="79">
        <v>2332.89</v>
      </c>
      <c r="G27" s="80">
        <f t="shared" si="2"/>
        <v>0.4893247503445151</v>
      </c>
      <c r="H27" s="80">
        <f t="shared" si="3"/>
        <v>1</v>
      </c>
    </row>
    <row r="28" spans="1:8" ht="12.75">
      <c r="A28" s="78" t="s">
        <v>155</v>
      </c>
      <c r="B28" s="78" t="s">
        <v>156</v>
      </c>
      <c r="C28" s="79">
        <v>0</v>
      </c>
      <c r="D28" s="79">
        <v>0</v>
      </c>
      <c r="E28" s="79">
        <v>251.22</v>
      </c>
      <c r="F28" s="79">
        <v>251.22</v>
      </c>
      <c r="G28" s="80" t="e">
        <f t="shared" si="2"/>
        <v>#DIV/0!</v>
      </c>
      <c r="H28" s="80">
        <f t="shared" si="3"/>
        <v>1</v>
      </c>
    </row>
    <row r="29" spans="1:8" ht="12.75">
      <c r="A29" s="78" t="s">
        <v>157</v>
      </c>
      <c r="B29" s="78" t="s">
        <v>158</v>
      </c>
      <c r="C29" s="79">
        <v>6953.77</v>
      </c>
      <c r="D29" s="79">
        <v>8054.95</v>
      </c>
      <c r="E29" s="79">
        <v>6760.72</v>
      </c>
      <c r="F29" s="79">
        <v>6760.72</v>
      </c>
      <c r="G29" s="80">
        <f t="shared" si="2"/>
        <v>0.9722380809258863</v>
      </c>
      <c r="H29" s="80">
        <f t="shared" si="3"/>
        <v>1</v>
      </c>
    </row>
    <row r="30" spans="1:8" ht="12.75">
      <c r="A30" s="78" t="s">
        <v>157</v>
      </c>
      <c r="B30" s="78" t="s">
        <v>159</v>
      </c>
      <c r="C30" s="79">
        <v>1376.84</v>
      </c>
      <c r="D30" s="79">
        <v>1990.84</v>
      </c>
      <c r="E30" s="79">
        <v>1232.28</v>
      </c>
      <c r="F30" s="79">
        <v>1232.28</v>
      </c>
      <c r="G30" s="80">
        <f t="shared" si="2"/>
        <v>0.8950059556665989</v>
      </c>
      <c r="H30" s="80">
        <f t="shared" si="3"/>
        <v>1</v>
      </c>
    </row>
    <row r="31" spans="1:8" ht="12.75">
      <c r="A31" s="78" t="s">
        <v>157</v>
      </c>
      <c r="B31" s="78" t="s">
        <v>160</v>
      </c>
      <c r="C31" s="79">
        <v>82.42</v>
      </c>
      <c r="D31" s="79">
        <v>99.54</v>
      </c>
      <c r="E31" s="79">
        <v>68</v>
      </c>
      <c r="F31" s="79">
        <v>68</v>
      </c>
      <c r="G31" s="80">
        <f t="shared" si="2"/>
        <v>0.8250424654210143</v>
      </c>
      <c r="H31" s="80">
        <f t="shared" si="3"/>
        <v>1</v>
      </c>
    </row>
    <row r="32" spans="1:8" ht="12.75">
      <c r="A32" s="81" t="s">
        <v>157</v>
      </c>
      <c r="B32" s="78" t="s">
        <v>166</v>
      </c>
      <c r="C32" s="79">
        <v>0</v>
      </c>
      <c r="D32" s="79">
        <v>0</v>
      </c>
      <c r="E32" s="79">
        <v>4370.26</v>
      </c>
      <c r="F32" s="79">
        <v>4370.26</v>
      </c>
      <c r="G32" s="80"/>
      <c r="H32" s="80">
        <f t="shared" si="3"/>
        <v>1</v>
      </c>
    </row>
    <row r="33" spans="1:8" ht="12.75">
      <c r="A33" s="81" t="s">
        <v>148</v>
      </c>
      <c r="B33" s="78" t="s">
        <v>171</v>
      </c>
      <c r="C33" s="79">
        <v>0</v>
      </c>
      <c r="D33" s="79">
        <v>0</v>
      </c>
      <c r="E33" s="79">
        <v>29683.52</v>
      </c>
      <c r="F33" s="79">
        <v>29683.52</v>
      </c>
      <c r="G33" s="80"/>
      <c r="H33" s="80">
        <f>+F33/E33</f>
        <v>1</v>
      </c>
    </row>
    <row r="34" spans="1:8" ht="12.75">
      <c r="A34" s="83"/>
      <c r="B34" s="84" t="s">
        <v>161</v>
      </c>
      <c r="C34" s="85">
        <f>SUM(C22:C33)</f>
        <v>868740.9</v>
      </c>
      <c r="D34" s="85">
        <f>SUM(D22:D33)</f>
        <v>920596.7</v>
      </c>
      <c r="E34" s="85">
        <f>SUM(E22:E33)</f>
        <v>1018012.7100000001</v>
      </c>
      <c r="F34" s="85">
        <f>SUM(F22:F33)</f>
        <v>927878.14</v>
      </c>
      <c r="G34" s="86">
        <f t="shared" si="2"/>
        <v>1.0680723562111556</v>
      </c>
      <c r="H34" s="86">
        <f t="shared" si="3"/>
        <v>0.9114602704714757</v>
      </c>
    </row>
  </sheetData>
  <sheetProtection/>
  <mergeCells count="2">
    <mergeCell ref="A2:H2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39"/>
  <sheetViews>
    <sheetView showGridLines="0" zoomScalePageLayoutView="0" workbookViewId="0" topLeftCell="A1">
      <pane ySplit="12" topLeftCell="A136" activePane="bottomLeft" state="frozen"/>
      <selection pane="topLeft" activeCell="A1" sqref="A1"/>
      <selection pane="bottomLeft" activeCell="J112" sqref="J112"/>
    </sheetView>
  </sheetViews>
  <sheetFormatPr defaultColWidth="9.140625" defaultRowHeight="12.75"/>
  <cols>
    <col min="1" max="1" width="1.28515625" style="0" customWidth="1"/>
    <col min="2" max="2" width="7.8515625" style="0" customWidth="1"/>
    <col min="3" max="3" width="17.421875" style="0" customWidth="1"/>
    <col min="4" max="4" width="6.7109375" style="0" customWidth="1"/>
    <col min="5" max="5" width="14.7109375" style="0" customWidth="1"/>
    <col min="6" max="6" width="6.7109375" style="0" customWidth="1"/>
    <col min="7" max="7" width="11.57421875" style="0" customWidth="1"/>
    <col min="8" max="8" width="12.28125" style="0" customWidth="1"/>
    <col min="9" max="9" width="13.00390625" style="0" customWidth="1"/>
    <col min="10" max="11" width="12.140625" style="0" customWidth="1"/>
    <col min="12" max="12" width="13.421875" style="0" customWidth="1"/>
    <col min="13" max="14" width="0" style="0" hidden="1" customWidth="1"/>
    <col min="15" max="15" width="0.71875" style="0" customWidth="1"/>
  </cols>
  <sheetData>
    <row r="1" ht="6.75" customHeight="1"/>
    <row r="2" spans="2:5" ht="12.75">
      <c r="B2" s="140" t="s">
        <v>173</v>
      </c>
      <c r="C2" s="138"/>
      <c r="D2" s="138"/>
      <c r="E2" s="138"/>
    </row>
    <row r="3" spans="2:6" ht="13.5" customHeight="1">
      <c r="B3" s="140"/>
      <c r="C3" s="138"/>
      <c r="D3" s="138"/>
      <c r="F3" s="4"/>
    </row>
    <row r="4" spans="2:12" ht="12.75" customHeight="1">
      <c r="B4" s="142" t="s">
        <v>162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6:8" ht="12.75">
      <c r="F5" s="5"/>
      <c r="G5" s="6"/>
      <c r="H5" s="6"/>
    </row>
    <row r="6" ht="3" customHeight="1"/>
    <row r="7" ht="3" customHeight="1"/>
    <row r="8" spans="8:12" ht="3.75" customHeight="1" thickBot="1">
      <c r="H8" s="138"/>
      <c r="I8" s="138"/>
      <c r="J8" s="138"/>
      <c r="K8" s="138"/>
      <c r="L8" s="138"/>
    </row>
    <row r="9" ht="6.75" customHeight="1" hidden="1" thickBot="1"/>
    <row r="10" spans="2:13" ht="30.75" customHeight="1" thickBot="1" thickTop="1">
      <c r="B10" s="1"/>
      <c r="C10" s="141" t="s">
        <v>114</v>
      </c>
      <c r="D10" s="141"/>
      <c r="E10" s="141"/>
      <c r="F10" s="141"/>
      <c r="G10" s="141"/>
      <c r="H10" s="141"/>
      <c r="I10" s="141"/>
      <c r="J10" s="141"/>
      <c r="K10" s="141"/>
      <c r="L10" s="141"/>
      <c r="M10" s="3"/>
    </row>
    <row r="11" spans="2:12" ht="34.5" thickTop="1">
      <c r="B11" s="7" t="s">
        <v>115</v>
      </c>
      <c r="C11" s="143" t="s">
        <v>116</v>
      </c>
      <c r="D11" s="143"/>
      <c r="E11" s="143"/>
      <c r="F11" s="143"/>
      <c r="G11" s="62" t="s">
        <v>174</v>
      </c>
      <c r="H11" s="63" t="s">
        <v>129</v>
      </c>
      <c r="I11" s="64" t="s">
        <v>130</v>
      </c>
      <c r="J11" s="62" t="s">
        <v>163</v>
      </c>
      <c r="K11" s="62" t="s">
        <v>117</v>
      </c>
      <c r="L11" s="62" t="s">
        <v>118</v>
      </c>
    </row>
    <row r="12" spans="2:12" ht="24.75" customHeight="1">
      <c r="B12" s="139">
        <v>1</v>
      </c>
      <c r="C12" s="139"/>
      <c r="D12" s="139"/>
      <c r="E12" s="139"/>
      <c r="F12" s="139"/>
      <c r="G12" s="36">
        <v>2</v>
      </c>
      <c r="H12" s="15">
        <v>3</v>
      </c>
      <c r="I12" s="15">
        <v>4</v>
      </c>
      <c r="J12" s="36">
        <v>5</v>
      </c>
      <c r="K12" s="36" t="s">
        <v>124</v>
      </c>
      <c r="L12" s="36" t="s">
        <v>125</v>
      </c>
    </row>
    <row r="13" spans="2:12" ht="12.75">
      <c r="B13" s="125" t="s">
        <v>0</v>
      </c>
      <c r="C13" s="126"/>
      <c r="D13" s="126"/>
      <c r="E13" s="126"/>
      <c r="F13" s="126"/>
      <c r="G13" s="65">
        <f>SUM(G14:G43)</f>
        <v>55687.420000000006</v>
      </c>
      <c r="H13" s="65">
        <f>SUM(H14:H43)</f>
        <v>53500.56999999998</v>
      </c>
      <c r="I13" s="65">
        <f>SUM(I14:I43)</f>
        <v>53500.569999999985</v>
      </c>
      <c r="J13" s="65">
        <f>SUM(J14:J43)</f>
        <v>55032.74</v>
      </c>
      <c r="K13" s="94">
        <f>+J13/G13*100</f>
        <v>98.82436643680026</v>
      </c>
      <c r="L13" s="8">
        <f>J13/I13*100</f>
        <v>102.86383864695277</v>
      </c>
    </row>
    <row r="14" spans="2:12" ht="12.75">
      <c r="B14" s="10" t="s">
        <v>1</v>
      </c>
      <c r="C14" s="127" t="s">
        <v>2</v>
      </c>
      <c r="D14" s="126"/>
      <c r="E14" s="126"/>
      <c r="F14" s="126"/>
      <c r="G14" s="12">
        <v>424.71</v>
      </c>
      <c r="H14" s="12">
        <v>530.89</v>
      </c>
      <c r="I14" s="11">
        <v>530.89</v>
      </c>
      <c r="J14" s="12">
        <v>530.9</v>
      </c>
      <c r="K14" s="93">
        <f>+J14/G14*100</f>
        <v>125.00294318476138</v>
      </c>
      <c r="L14" s="52">
        <f aca="true" t="shared" si="0" ref="L14:L70">J14/I14*100</f>
        <v>100.00188362937708</v>
      </c>
    </row>
    <row r="15" spans="2:12" ht="12.75">
      <c r="B15" s="10" t="s">
        <v>3</v>
      </c>
      <c r="C15" s="127" t="s">
        <v>4</v>
      </c>
      <c r="D15" s="126"/>
      <c r="E15" s="126"/>
      <c r="F15" s="126"/>
      <c r="G15" s="12">
        <v>1540.65</v>
      </c>
      <c r="H15" s="12">
        <v>1526.31</v>
      </c>
      <c r="I15" s="11">
        <v>2500</v>
      </c>
      <c r="J15" s="12">
        <v>2531.27</v>
      </c>
      <c r="K15" s="93">
        <f aca="true" t="shared" si="1" ref="K15:K42">+J15/G15*100</f>
        <v>164.2988349073443</v>
      </c>
      <c r="L15" s="52">
        <f t="shared" si="0"/>
        <v>101.2508</v>
      </c>
    </row>
    <row r="16" spans="2:12" ht="12.75">
      <c r="B16" s="10" t="s">
        <v>5</v>
      </c>
      <c r="C16" s="127" t="s">
        <v>6</v>
      </c>
      <c r="D16" s="126"/>
      <c r="E16" s="126"/>
      <c r="F16" s="126"/>
      <c r="G16" s="12">
        <v>233.59</v>
      </c>
      <c r="H16" s="12">
        <v>320.53</v>
      </c>
      <c r="I16" s="11">
        <v>320.53</v>
      </c>
      <c r="J16" s="12">
        <v>314.01</v>
      </c>
      <c r="K16" s="93">
        <f t="shared" si="1"/>
        <v>134.42784365769083</v>
      </c>
      <c r="L16" s="52">
        <f t="shared" si="0"/>
        <v>97.96586902942003</v>
      </c>
    </row>
    <row r="17" spans="2:12" ht="12.75">
      <c r="B17" s="10" t="s">
        <v>7</v>
      </c>
      <c r="C17" s="127" t="s">
        <v>8</v>
      </c>
      <c r="D17" s="126"/>
      <c r="E17" s="126"/>
      <c r="F17" s="126"/>
      <c r="G17" s="12">
        <v>405.77</v>
      </c>
      <c r="H17" s="12">
        <v>597.25</v>
      </c>
      <c r="I17" s="11">
        <v>730</v>
      </c>
      <c r="J17" s="12">
        <v>821.6</v>
      </c>
      <c r="K17" s="93">
        <f t="shared" si="1"/>
        <v>202.47923700618577</v>
      </c>
      <c r="L17" s="52">
        <f t="shared" si="0"/>
        <v>112.54794520547946</v>
      </c>
    </row>
    <row r="18" spans="2:12" ht="12.75">
      <c r="B18" s="10" t="s">
        <v>9</v>
      </c>
      <c r="C18" s="127" t="s">
        <v>10</v>
      </c>
      <c r="D18" s="126"/>
      <c r="E18" s="126"/>
      <c r="F18" s="126"/>
      <c r="G18" s="12">
        <v>9887.66</v>
      </c>
      <c r="H18" s="12">
        <v>10919.77</v>
      </c>
      <c r="I18" s="11">
        <v>10259.71</v>
      </c>
      <c r="J18" s="12">
        <v>10406.27</v>
      </c>
      <c r="K18" s="93">
        <f t="shared" si="1"/>
        <v>105.24502258370536</v>
      </c>
      <c r="L18" s="52">
        <f t="shared" si="0"/>
        <v>101.42850041570377</v>
      </c>
    </row>
    <row r="19" spans="2:12" ht="12.75">
      <c r="B19" s="57">
        <v>3222</v>
      </c>
      <c r="C19" s="131" t="s">
        <v>56</v>
      </c>
      <c r="D19" s="132"/>
      <c r="E19" s="132"/>
      <c r="F19" s="133"/>
      <c r="G19" s="12">
        <v>0</v>
      </c>
      <c r="H19" s="12">
        <v>0</v>
      </c>
      <c r="I19" s="11">
        <f>H19</f>
        <v>0</v>
      </c>
      <c r="J19" s="12">
        <v>0</v>
      </c>
      <c r="K19" s="93" t="e">
        <f t="shared" si="1"/>
        <v>#DIV/0!</v>
      </c>
      <c r="L19" s="52"/>
    </row>
    <row r="20" spans="2:12" ht="12.75">
      <c r="B20" s="10" t="s">
        <v>11</v>
      </c>
      <c r="C20" s="127" t="s">
        <v>12</v>
      </c>
      <c r="D20" s="126"/>
      <c r="E20" s="126"/>
      <c r="F20" s="126"/>
      <c r="G20" s="12">
        <v>24921.77</v>
      </c>
      <c r="H20" s="12">
        <v>21235.65</v>
      </c>
      <c r="I20" s="11">
        <v>20000</v>
      </c>
      <c r="J20" s="12">
        <v>21546.45</v>
      </c>
      <c r="K20" s="93">
        <f t="shared" si="1"/>
        <v>86.45633917655127</v>
      </c>
      <c r="L20" s="52">
        <f t="shared" si="0"/>
        <v>107.73225</v>
      </c>
    </row>
    <row r="21" spans="2:12" ht="12.75">
      <c r="B21" s="10" t="s">
        <v>13</v>
      </c>
      <c r="C21" s="127" t="s">
        <v>14</v>
      </c>
      <c r="D21" s="126"/>
      <c r="E21" s="126"/>
      <c r="F21" s="126"/>
      <c r="G21" s="12">
        <v>0</v>
      </c>
      <c r="H21" s="12">
        <v>0</v>
      </c>
      <c r="I21" s="11">
        <f>H21</f>
        <v>0</v>
      </c>
      <c r="J21" s="12">
        <v>0</v>
      </c>
      <c r="K21" s="93" t="e">
        <f t="shared" si="1"/>
        <v>#DIV/0!</v>
      </c>
      <c r="L21" s="52"/>
    </row>
    <row r="22" spans="2:12" ht="12.75">
      <c r="B22" s="10" t="s">
        <v>15</v>
      </c>
      <c r="C22" s="127" t="s">
        <v>16</v>
      </c>
      <c r="D22" s="126"/>
      <c r="E22" s="126"/>
      <c r="F22" s="126"/>
      <c r="G22" s="12">
        <v>2490.86</v>
      </c>
      <c r="H22" s="12">
        <v>4148.91</v>
      </c>
      <c r="I22" s="11">
        <v>4148.91</v>
      </c>
      <c r="J22" s="12">
        <v>4716.57</v>
      </c>
      <c r="K22" s="93">
        <f t="shared" si="1"/>
        <v>189.35508218045172</v>
      </c>
      <c r="L22" s="52">
        <f t="shared" si="0"/>
        <v>113.68214784124022</v>
      </c>
    </row>
    <row r="23" spans="2:12" ht="12.75">
      <c r="B23" s="57">
        <v>3227</v>
      </c>
      <c r="C23" s="131" t="s">
        <v>59</v>
      </c>
      <c r="D23" s="132"/>
      <c r="E23" s="132"/>
      <c r="F23" s="133"/>
      <c r="G23" s="12">
        <v>239.43</v>
      </c>
      <c r="H23" s="12">
        <v>265.45</v>
      </c>
      <c r="I23" s="11">
        <v>65.45</v>
      </c>
      <c r="J23" s="12">
        <v>23</v>
      </c>
      <c r="K23" s="93">
        <f>+J23/G23</f>
        <v>0.09606147934678194</v>
      </c>
      <c r="L23" s="52">
        <f t="shared" si="0"/>
        <v>35.14132925897632</v>
      </c>
    </row>
    <row r="24" spans="2:12" ht="12.75">
      <c r="B24" s="10" t="s">
        <v>17</v>
      </c>
      <c r="C24" s="127" t="s">
        <v>18</v>
      </c>
      <c r="D24" s="126"/>
      <c r="E24" s="126"/>
      <c r="F24" s="126"/>
      <c r="G24" s="12">
        <v>1952.47</v>
      </c>
      <c r="H24" s="12">
        <v>2256.29</v>
      </c>
      <c r="I24" s="11">
        <v>1950</v>
      </c>
      <c r="J24" s="12">
        <v>1937.3</v>
      </c>
      <c r="K24" s="93">
        <f t="shared" si="1"/>
        <v>99.22303543716421</v>
      </c>
      <c r="L24" s="52">
        <f t="shared" si="0"/>
        <v>99.34871794871795</v>
      </c>
    </row>
    <row r="25" spans="2:12" ht="12.75">
      <c r="B25" s="10" t="s">
        <v>19</v>
      </c>
      <c r="C25" s="127" t="s">
        <v>20</v>
      </c>
      <c r="D25" s="126"/>
      <c r="E25" s="126"/>
      <c r="F25" s="126"/>
      <c r="G25" s="12">
        <v>0</v>
      </c>
      <c r="H25" s="12">
        <v>0</v>
      </c>
      <c r="I25" s="11">
        <f>H25</f>
        <v>0</v>
      </c>
      <c r="J25" s="12">
        <v>0</v>
      </c>
      <c r="K25" s="60" t="e">
        <f t="shared" si="1"/>
        <v>#DIV/0!</v>
      </c>
      <c r="L25" s="52"/>
    </row>
    <row r="26" spans="2:12" ht="12.75">
      <c r="B26" s="10" t="s">
        <v>21</v>
      </c>
      <c r="C26" s="127" t="s">
        <v>22</v>
      </c>
      <c r="D26" s="126"/>
      <c r="E26" s="126"/>
      <c r="F26" s="126"/>
      <c r="G26" s="12">
        <v>0</v>
      </c>
      <c r="H26" s="12">
        <v>0</v>
      </c>
      <c r="I26" s="11">
        <f>H26</f>
        <v>0</v>
      </c>
      <c r="J26" s="12">
        <v>0</v>
      </c>
      <c r="K26" s="60" t="e">
        <f t="shared" si="1"/>
        <v>#DIV/0!</v>
      </c>
      <c r="L26" s="52"/>
    </row>
    <row r="27" spans="2:12" ht="12.75">
      <c r="B27" s="10" t="s">
        <v>23</v>
      </c>
      <c r="C27" s="127" t="s">
        <v>24</v>
      </c>
      <c r="D27" s="126"/>
      <c r="E27" s="126"/>
      <c r="F27" s="126"/>
      <c r="G27" s="12">
        <v>0</v>
      </c>
      <c r="H27" s="12">
        <v>0</v>
      </c>
      <c r="I27" s="11">
        <v>0</v>
      </c>
      <c r="J27" s="12">
        <v>0</v>
      </c>
      <c r="K27" s="60" t="e">
        <f t="shared" si="1"/>
        <v>#DIV/0!</v>
      </c>
      <c r="L27" s="52" t="e">
        <f t="shared" si="0"/>
        <v>#DIV/0!</v>
      </c>
    </row>
    <row r="28" spans="2:12" ht="12.75">
      <c r="B28" s="10" t="s">
        <v>25</v>
      </c>
      <c r="C28" s="127" t="s">
        <v>26</v>
      </c>
      <c r="D28" s="126"/>
      <c r="E28" s="126"/>
      <c r="F28" s="126"/>
      <c r="G28" s="12">
        <v>4084.39</v>
      </c>
      <c r="H28" s="92">
        <v>3981.68</v>
      </c>
      <c r="I28" s="11">
        <v>3981.68</v>
      </c>
      <c r="J28" s="12">
        <v>4162.44</v>
      </c>
      <c r="K28" s="95">
        <f t="shared" si="1"/>
        <v>101.91093406849004</v>
      </c>
      <c r="L28" s="52">
        <f t="shared" si="0"/>
        <v>104.53979224849812</v>
      </c>
    </row>
    <row r="29" spans="2:12" ht="12.75">
      <c r="B29" s="10" t="s">
        <v>27</v>
      </c>
      <c r="C29" s="127" t="s">
        <v>28</v>
      </c>
      <c r="D29" s="126"/>
      <c r="E29" s="126"/>
      <c r="F29" s="126"/>
      <c r="G29" s="12">
        <v>0</v>
      </c>
      <c r="H29" s="12">
        <v>0</v>
      </c>
      <c r="I29" s="11">
        <v>0</v>
      </c>
      <c r="J29" s="12">
        <v>0</v>
      </c>
      <c r="K29" s="95" t="e">
        <f t="shared" si="1"/>
        <v>#DIV/0!</v>
      </c>
      <c r="L29" s="52"/>
    </row>
    <row r="30" spans="2:12" ht="12.75">
      <c r="B30" s="10" t="s">
        <v>29</v>
      </c>
      <c r="C30" s="127" t="s">
        <v>30</v>
      </c>
      <c r="D30" s="126"/>
      <c r="E30" s="126"/>
      <c r="F30" s="126"/>
      <c r="G30" s="12">
        <v>593.11</v>
      </c>
      <c r="H30" s="12">
        <v>1990.84</v>
      </c>
      <c r="I30" s="11">
        <v>2600</v>
      </c>
      <c r="J30" s="12">
        <v>2699.78</v>
      </c>
      <c r="K30" s="95">
        <f t="shared" si="1"/>
        <v>455.1904368498255</v>
      </c>
      <c r="L30" s="52">
        <f t="shared" si="0"/>
        <v>103.83769230769231</v>
      </c>
    </row>
    <row r="31" spans="2:12" ht="12.75">
      <c r="B31" s="10" t="s">
        <v>31</v>
      </c>
      <c r="C31" s="127" t="s">
        <v>32</v>
      </c>
      <c r="D31" s="126"/>
      <c r="E31" s="126"/>
      <c r="F31" s="126"/>
      <c r="G31" s="12">
        <v>124.43</v>
      </c>
      <c r="H31" s="12">
        <v>126.09</v>
      </c>
      <c r="I31" s="11">
        <v>312</v>
      </c>
      <c r="J31" s="12">
        <v>311.92</v>
      </c>
      <c r="K31" s="95">
        <f t="shared" si="1"/>
        <v>250.67909668086475</v>
      </c>
      <c r="L31" s="52">
        <f t="shared" si="0"/>
        <v>99.97435897435898</v>
      </c>
    </row>
    <row r="32" spans="2:12" ht="12.75">
      <c r="B32" s="10" t="s">
        <v>33</v>
      </c>
      <c r="C32" s="127" t="s">
        <v>34</v>
      </c>
      <c r="D32" s="126"/>
      <c r="E32" s="126"/>
      <c r="F32" s="126"/>
      <c r="G32" s="12">
        <v>3686.76</v>
      </c>
      <c r="H32" s="12">
        <v>2661.09</v>
      </c>
      <c r="I32" s="11">
        <v>2127.57</v>
      </c>
      <c r="J32" s="12">
        <v>2128.55</v>
      </c>
      <c r="K32" s="95">
        <f t="shared" si="1"/>
        <v>57.73497596805868</v>
      </c>
      <c r="L32" s="52">
        <f t="shared" si="0"/>
        <v>100.04606193920765</v>
      </c>
    </row>
    <row r="33" spans="2:12" ht="12.75">
      <c r="B33" s="10" t="s">
        <v>35</v>
      </c>
      <c r="C33" s="127" t="s">
        <v>36</v>
      </c>
      <c r="D33" s="126"/>
      <c r="E33" s="126"/>
      <c r="F33" s="126"/>
      <c r="G33" s="12">
        <v>3309.57</v>
      </c>
      <c r="H33" s="12">
        <v>1990.84</v>
      </c>
      <c r="I33" s="11">
        <v>1990.84</v>
      </c>
      <c r="J33" s="12">
        <v>1043.12</v>
      </c>
      <c r="K33" s="95">
        <f t="shared" si="1"/>
        <v>31.51829391733669</v>
      </c>
      <c r="L33" s="52">
        <f t="shared" si="0"/>
        <v>52.395973558899755</v>
      </c>
    </row>
    <row r="34" spans="2:12" ht="12.75">
      <c r="B34" s="57">
        <v>3241</v>
      </c>
      <c r="C34" s="131" t="s">
        <v>83</v>
      </c>
      <c r="D34" s="132"/>
      <c r="E34" s="132"/>
      <c r="F34" s="133"/>
      <c r="G34" s="12">
        <v>0</v>
      </c>
      <c r="H34" s="12">
        <v>0</v>
      </c>
      <c r="I34" s="11">
        <f>H34</f>
        <v>0</v>
      </c>
      <c r="J34" s="12">
        <v>0</v>
      </c>
      <c r="K34" s="95" t="e">
        <f t="shared" si="1"/>
        <v>#DIV/0!</v>
      </c>
      <c r="L34" s="52"/>
    </row>
    <row r="35" spans="2:12" ht="12.75">
      <c r="B35" s="10" t="s">
        <v>37</v>
      </c>
      <c r="C35" s="127" t="s">
        <v>38</v>
      </c>
      <c r="D35" s="126"/>
      <c r="E35" s="126"/>
      <c r="F35" s="126"/>
      <c r="G35" s="12">
        <v>252.44</v>
      </c>
      <c r="H35" s="12">
        <v>265.45</v>
      </c>
      <c r="I35" s="11">
        <v>265.45</v>
      </c>
      <c r="J35" s="12">
        <v>126.24</v>
      </c>
      <c r="K35" s="95">
        <f t="shared" si="1"/>
        <v>50.007922674694974</v>
      </c>
      <c r="L35" s="52">
        <f t="shared" si="0"/>
        <v>47.556978715388965</v>
      </c>
    </row>
    <row r="36" spans="2:12" ht="12.75" customHeight="1">
      <c r="B36" s="10" t="s">
        <v>39</v>
      </c>
      <c r="C36" s="128" t="s">
        <v>40</v>
      </c>
      <c r="D36" s="129"/>
      <c r="E36" s="129"/>
      <c r="F36" s="130"/>
      <c r="G36" s="12">
        <v>1052.61</v>
      </c>
      <c r="H36" s="12">
        <v>331.81</v>
      </c>
      <c r="I36" s="11">
        <v>1000</v>
      </c>
      <c r="J36" s="12">
        <v>992.39</v>
      </c>
      <c r="K36" s="95">
        <f t="shared" si="1"/>
        <v>94.27898271914576</v>
      </c>
      <c r="L36" s="52">
        <f t="shared" si="0"/>
        <v>99.239</v>
      </c>
    </row>
    <row r="37" spans="2:12" ht="12.75">
      <c r="B37" s="10" t="s">
        <v>41</v>
      </c>
      <c r="C37" s="127" t="s">
        <v>42</v>
      </c>
      <c r="D37" s="126"/>
      <c r="E37" s="126"/>
      <c r="F37" s="126"/>
      <c r="G37" s="12">
        <v>159.27</v>
      </c>
      <c r="H37" s="12">
        <v>172.54</v>
      </c>
      <c r="I37" s="11">
        <v>172.54</v>
      </c>
      <c r="J37" s="12">
        <v>163.09</v>
      </c>
      <c r="K37" s="95">
        <f t="shared" si="1"/>
        <v>102.39844289571167</v>
      </c>
      <c r="L37" s="52">
        <f t="shared" si="0"/>
        <v>94.52300915729687</v>
      </c>
    </row>
    <row r="38" spans="2:12" ht="12.75">
      <c r="B38" s="10" t="s">
        <v>43</v>
      </c>
      <c r="C38" s="127" t="s">
        <v>44</v>
      </c>
      <c r="D38" s="126"/>
      <c r="E38" s="126"/>
      <c r="F38" s="126"/>
      <c r="G38" s="12">
        <v>59.72</v>
      </c>
      <c r="H38" s="12">
        <v>0</v>
      </c>
      <c r="I38" s="11">
        <v>73</v>
      </c>
      <c r="J38" s="12">
        <v>73</v>
      </c>
      <c r="K38" s="95">
        <f t="shared" si="1"/>
        <v>122.23710649698593</v>
      </c>
      <c r="L38" s="52">
        <f t="shared" si="0"/>
        <v>100</v>
      </c>
    </row>
    <row r="39" spans="2:12" ht="12.75">
      <c r="B39" s="10" t="s">
        <v>45</v>
      </c>
      <c r="C39" s="127" t="s">
        <v>46</v>
      </c>
      <c r="D39" s="126"/>
      <c r="E39" s="126"/>
      <c r="F39" s="126"/>
      <c r="G39" s="12">
        <v>268.21</v>
      </c>
      <c r="H39" s="12">
        <v>172.54</v>
      </c>
      <c r="I39" s="11">
        <v>472</v>
      </c>
      <c r="J39" s="12">
        <v>501.09</v>
      </c>
      <c r="K39" s="95">
        <f t="shared" si="1"/>
        <v>186.82748592520787</v>
      </c>
      <c r="L39" s="52">
        <f t="shared" si="0"/>
        <v>106.16313559322033</v>
      </c>
    </row>
    <row r="40" spans="2:12" ht="12.75">
      <c r="B40" s="10" t="s">
        <v>47</v>
      </c>
      <c r="C40" s="127" t="s">
        <v>48</v>
      </c>
      <c r="D40" s="126"/>
      <c r="E40" s="126"/>
      <c r="F40" s="126"/>
      <c r="G40" s="12">
        <v>0</v>
      </c>
      <c r="H40" s="12">
        <v>3.32</v>
      </c>
      <c r="I40" s="11">
        <v>0</v>
      </c>
      <c r="J40" s="12">
        <v>0</v>
      </c>
      <c r="K40" s="95" t="e">
        <f t="shared" si="1"/>
        <v>#DIV/0!</v>
      </c>
      <c r="L40" s="52" t="e">
        <f t="shared" si="0"/>
        <v>#DIV/0!</v>
      </c>
    </row>
    <row r="41" spans="2:12" ht="12.75">
      <c r="B41" s="10" t="s">
        <v>49</v>
      </c>
      <c r="C41" s="127" t="s">
        <v>50</v>
      </c>
      <c r="D41" s="126"/>
      <c r="E41" s="126"/>
      <c r="F41" s="126"/>
      <c r="G41" s="12">
        <v>0</v>
      </c>
      <c r="H41" s="12">
        <v>3.32</v>
      </c>
      <c r="I41" s="11">
        <v>0</v>
      </c>
      <c r="J41" s="12">
        <v>3.75</v>
      </c>
      <c r="K41" s="95" t="e">
        <f t="shared" si="1"/>
        <v>#DIV/0!</v>
      </c>
      <c r="L41" s="52" t="e">
        <f t="shared" si="0"/>
        <v>#DIV/0!</v>
      </c>
    </row>
    <row r="42" spans="2:12" ht="12.75">
      <c r="B42" s="57">
        <v>3434</v>
      </c>
      <c r="C42" s="131" t="s">
        <v>123</v>
      </c>
      <c r="D42" s="132"/>
      <c r="E42" s="132"/>
      <c r="F42" s="133"/>
      <c r="G42" s="12">
        <v>0</v>
      </c>
      <c r="H42" s="12">
        <v>0</v>
      </c>
      <c r="I42" s="11">
        <v>0</v>
      </c>
      <c r="J42" s="12">
        <v>0</v>
      </c>
      <c r="K42" s="95" t="e">
        <f t="shared" si="1"/>
        <v>#DIV/0!</v>
      </c>
      <c r="L42" s="52" t="e">
        <f t="shared" si="0"/>
        <v>#DIV/0!</v>
      </c>
    </row>
    <row r="43" spans="2:12" ht="12.75">
      <c r="B43" s="57">
        <v>3822</v>
      </c>
      <c r="C43" s="131" t="s">
        <v>88</v>
      </c>
      <c r="D43" s="132"/>
      <c r="E43" s="132"/>
      <c r="F43" s="133"/>
      <c r="G43" s="12">
        <v>0</v>
      </c>
      <c r="H43" s="12">
        <v>0</v>
      </c>
      <c r="I43" s="11">
        <f>H43</f>
        <v>0</v>
      </c>
      <c r="J43" s="12"/>
      <c r="K43" s="60"/>
      <c r="L43" s="52"/>
    </row>
    <row r="44" spans="2:12" ht="12.75">
      <c r="B44" s="137" t="s">
        <v>51</v>
      </c>
      <c r="C44" s="138"/>
      <c r="D44" s="138"/>
      <c r="E44" s="138"/>
      <c r="F44" s="138"/>
      <c r="G44" s="58">
        <f>SUM(G45:G62)</f>
        <v>1047.01</v>
      </c>
      <c r="H44" s="58">
        <f>SUM(H45:H62)</f>
        <v>2389.02</v>
      </c>
      <c r="I44" s="58">
        <f>SUM(I45:I62)</f>
        <v>3924.7299999999996</v>
      </c>
      <c r="J44" s="58">
        <f>SUM(J45:J62)</f>
        <v>1901.02</v>
      </c>
      <c r="K44" s="59">
        <f aca="true" t="shared" si="2" ref="K44:K70">J44/G44*100</f>
        <v>181.56655619335058</v>
      </c>
      <c r="L44" s="59">
        <f t="shared" si="0"/>
        <v>48.43696254264625</v>
      </c>
    </row>
    <row r="45" spans="2:12" ht="12.75">
      <c r="B45" s="10" t="s">
        <v>3</v>
      </c>
      <c r="C45" s="127" t="s">
        <v>4</v>
      </c>
      <c r="D45" s="126"/>
      <c r="E45" s="126"/>
      <c r="F45" s="126"/>
      <c r="G45" s="12">
        <v>0</v>
      </c>
      <c r="H45" s="12">
        <v>0</v>
      </c>
      <c r="I45" s="13">
        <v>0</v>
      </c>
      <c r="J45" s="12"/>
      <c r="K45" s="52" t="e">
        <f t="shared" si="2"/>
        <v>#DIV/0!</v>
      </c>
      <c r="L45" s="52" t="e">
        <f t="shared" si="0"/>
        <v>#DIV/0!</v>
      </c>
    </row>
    <row r="46" spans="2:12" ht="12.75">
      <c r="B46" s="10" t="s">
        <v>5</v>
      </c>
      <c r="C46" s="127" t="s">
        <v>6</v>
      </c>
      <c r="D46" s="126"/>
      <c r="E46" s="126"/>
      <c r="F46" s="126"/>
      <c r="G46" s="12">
        <v>0</v>
      </c>
      <c r="H46" s="12">
        <v>0</v>
      </c>
      <c r="I46" s="13">
        <f aca="true" t="shared" si="3" ref="I46:I61">H46</f>
        <v>0</v>
      </c>
      <c r="J46" s="12"/>
      <c r="K46" s="52"/>
      <c r="L46" s="52" t="e">
        <f t="shared" si="0"/>
        <v>#DIV/0!</v>
      </c>
    </row>
    <row r="47" spans="2:12" ht="12.75">
      <c r="B47" s="10" t="s">
        <v>9</v>
      </c>
      <c r="C47" s="127" t="s">
        <v>54</v>
      </c>
      <c r="D47" s="126"/>
      <c r="E47" s="126"/>
      <c r="F47" s="126"/>
      <c r="G47" s="12">
        <v>0</v>
      </c>
      <c r="H47" s="12">
        <v>265.45</v>
      </c>
      <c r="I47" s="13">
        <v>465.45</v>
      </c>
      <c r="J47" s="12"/>
      <c r="K47" s="52" t="e">
        <f t="shared" si="2"/>
        <v>#DIV/0!</v>
      </c>
      <c r="L47" s="52">
        <f t="shared" si="0"/>
        <v>0</v>
      </c>
    </row>
    <row r="48" spans="2:12" ht="12.75">
      <c r="B48" s="10" t="s">
        <v>55</v>
      </c>
      <c r="C48" s="127" t="s">
        <v>56</v>
      </c>
      <c r="D48" s="126"/>
      <c r="E48" s="126"/>
      <c r="F48" s="126"/>
      <c r="G48" s="12">
        <v>0</v>
      </c>
      <c r="H48" s="12">
        <v>0</v>
      </c>
      <c r="I48" s="13">
        <f t="shared" si="3"/>
        <v>0</v>
      </c>
      <c r="J48" s="12"/>
      <c r="K48" s="52" t="e">
        <f t="shared" si="2"/>
        <v>#DIV/0!</v>
      </c>
      <c r="L48" s="52" t="e">
        <f t="shared" si="0"/>
        <v>#DIV/0!</v>
      </c>
    </row>
    <row r="49" spans="2:12" ht="12.75">
      <c r="B49" s="57">
        <v>3223</v>
      </c>
      <c r="C49" s="131" t="s">
        <v>12</v>
      </c>
      <c r="D49" s="132"/>
      <c r="E49" s="132"/>
      <c r="F49" s="133"/>
      <c r="G49" s="12">
        <v>0</v>
      </c>
      <c r="H49" s="12">
        <v>0</v>
      </c>
      <c r="I49" s="13">
        <v>0</v>
      </c>
      <c r="J49" s="12"/>
      <c r="K49" s="52" t="e">
        <f t="shared" si="2"/>
        <v>#DIV/0!</v>
      </c>
      <c r="L49" s="52" t="e">
        <f t="shared" si="0"/>
        <v>#DIV/0!</v>
      </c>
    </row>
    <row r="50" spans="2:12" ht="12.75">
      <c r="B50" s="10" t="s">
        <v>13</v>
      </c>
      <c r="C50" s="127" t="s">
        <v>57</v>
      </c>
      <c r="D50" s="126"/>
      <c r="E50" s="126"/>
      <c r="F50" s="126"/>
      <c r="G50" s="12">
        <v>0</v>
      </c>
      <c r="H50" s="12">
        <v>0</v>
      </c>
      <c r="I50" s="13">
        <f t="shared" si="3"/>
        <v>0</v>
      </c>
      <c r="J50" s="12"/>
      <c r="K50" s="52" t="e">
        <f t="shared" si="2"/>
        <v>#DIV/0!</v>
      </c>
      <c r="L50" s="52" t="e">
        <f t="shared" si="0"/>
        <v>#DIV/0!</v>
      </c>
    </row>
    <row r="51" spans="2:12" ht="12.75">
      <c r="B51" s="10" t="s">
        <v>15</v>
      </c>
      <c r="C51" s="127" t="s">
        <v>58</v>
      </c>
      <c r="D51" s="126"/>
      <c r="E51" s="126"/>
      <c r="F51" s="126"/>
      <c r="G51" s="12">
        <v>0</v>
      </c>
      <c r="H51" s="12">
        <v>0</v>
      </c>
      <c r="I51" s="13">
        <v>0</v>
      </c>
      <c r="J51" s="12"/>
      <c r="K51" s="52" t="e">
        <f t="shared" si="2"/>
        <v>#DIV/0!</v>
      </c>
      <c r="L51" s="52" t="e">
        <f t="shared" si="0"/>
        <v>#DIV/0!</v>
      </c>
    </row>
    <row r="52" spans="2:12" ht="12.75">
      <c r="B52" s="10" t="s">
        <v>17</v>
      </c>
      <c r="C52" s="127" t="s">
        <v>60</v>
      </c>
      <c r="D52" s="126"/>
      <c r="E52" s="126"/>
      <c r="F52" s="126"/>
      <c r="G52" s="12">
        <v>0</v>
      </c>
      <c r="H52" s="12">
        <v>0</v>
      </c>
      <c r="I52" s="13">
        <v>0</v>
      </c>
      <c r="J52" s="12"/>
      <c r="K52" s="52" t="e">
        <f t="shared" si="2"/>
        <v>#DIV/0!</v>
      </c>
      <c r="L52" s="52" t="e">
        <f t="shared" si="0"/>
        <v>#DIV/0!</v>
      </c>
    </row>
    <row r="53" spans="2:12" ht="12.75">
      <c r="B53" s="10" t="s">
        <v>21</v>
      </c>
      <c r="C53" s="127" t="s">
        <v>22</v>
      </c>
      <c r="D53" s="126"/>
      <c r="E53" s="126"/>
      <c r="F53" s="126"/>
      <c r="G53" s="12">
        <v>0</v>
      </c>
      <c r="H53" s="12">
        <v>0</v>
      </c>
      <c r="I53" s="13">
        <f t="shared" si="3"/>
        <v>0</v>
      </c>
      <c r="J53" s="12"/>
      <c r="K53" s="52" t="e">
        <f t="shared" si="2"/>
        <v>#DIV/0!</v>
      </c>
      <c r="L53" s="52" t="e">
        <f t="shared" si="0"/>
        <v>#DIV/0!</v>
      </c>
    </row>
    <row r="54" spans="2:12" ht="12.75">
      <c r="B54" s="10" t="s">
        <v>35</v>
      </c>
      <c r="C54" s="127" t="s">
        <v>36</v>
      </c>
      <c r="D54" s="126"/>
      <c r="E54" s="126"/>
      <c r="F54" s="126"/>
      <c r="G54" s="12">
        <v>398.17</v>
      </c>
      <c r="H54" s="12">
        <v>265.45</v>
      </c>
      <c r="I54" s="13">
        <v>600</v>
      </c>
      <c r="J54" s="12">
        <v>530</v>
      </c>
      <c r="K54" s="52">
        <f t="shared" si="2"/>
        <v>133.1089735540096</v>
      </c>
      <c r="L54" s="52">
        <f t="shared" si="0"/>
        <v>88.33333333333333</v>
      </c>
    </row>
    <row r="55" spans="2:12" ht="12.75">
      <c r="B55" s="57">
        <v>3241</v>
      </c>
      <c r="C55" s="131" t="s">
        <v>83</v>
      </c>
      <c r="D55" s="132"/>
      <c r="E55" s="132"/>
      <c r="F55" s="133"/>
      <c r="G55" s="12">
        <v>0</v>
      </c>
      <c r="H55" s="12">
        <v>0</v>
      </c>
      <c r="I55" s="13">
        <f t="shared" si="3"/>
        <v>0</v>
      </c>
      <c r="J55" s="12"/>
      <c r="K55" s="52" t="e">
        <f t="shared" si="2"/>
        <v>#DIV/0!</v>
      </c>
      <c r="L55" s="52" t="e">
        <f t="shared" si="0"/>
        <v>#DIV/0!</v>
      </c>
    </row>
    <row r="56" spans="2:12" ht="12.75" customHeight="1">
      <c r="B56" s="10" t="s">
        <v>39</v>
      </c>
      <c r="C56" s="128" t="s">
        <v>40</v>
      </c>
      <c r="D56" s="129"/>
      <c r="E56" s="129"/>
      <c r="F56" s="130"/>
      <c r="G56" s="12">
        <v>0</v>
      </c>
      <c r="H56" s="12">
        <v>0</v>
      </c>
      <c r="I56" s="13">
        <f t="shared" si="3"/>
        <v>0</v>
      </c>
      <c r="J56" s="12"/>
      <c r="K56" s="52"/>
      <c r="L56" s="52"/>
    </row>
    <row r="57" spans="2:12" ht="12.75">
      <c r="B57" s="10" t="s">
        <v>45</v>
      </c>
      <c r="C57" s="127" t="s">
        <v>46</v>
      </c>
      <c r="D57" s="126"/>
      <c r="E57" s="126"/>
      <c r="F57" s="126"/>
      <c r="G57" s="12">
        <v>648.84</v>
      </c>
      <c r="H57" s="12">
        <v>265.45</v>
      </c>
      <c r="I57" s="13">
        <v>700</v>
      </c>
      <c r="J57" s="12">
        <v>597.04</v>
      </c>
      <c r="K57" s="52">
        <f t="shared" si="2"/>
        <v>92.0165217927378</v>
      </c>
      <c r="L57" s="52">
        <f t="shared" si="0"/>
        <v>85.29142857142857</v>
      </c>
    </row>
    <row r="58" spans="2:12" ht="12.75">
      <c r="B58" s="10" t="s">
        <v>61</v>
      </c>
      <c r="C58" s="127" t="s">
        <v>62</v>
      </c>
      <c r="D58" s="126"/>
      <c r="E58" s="126"/>
      <c r="F58" s="126"/>
      <c r="G58" s="12">
        <v>0</v>
      </c>
      <c r="H58" s="12">
        <v>1459.95</v>
      </c>
      <c r="I58" s="13">
        <v>1800</v>
      </c>
      <c r="J58" s="12">
        <v>668.13</v>
      </c>
      <c r="K58" s="52" t="e">
        <f t="shared" si="2"/>
        <v>#DIV/0!</v>
      </c>
      <c r="L58" s="52">
        <f t="shared" si="0"/>
        <v>37.11833333333333</v>
      </c>
    </row>
    <row r="59" spans="2:12" ht="12.75">
      <c r="B59" s="57">
        <v>4223</v>
      </c>
      <c r="C59" s="131" t="s">
        <v>126</v>
      </c>
      <c r="D59" s="132"/>
      <c r="E59" s="132"/>
      <c r="F59" s="133"/>
      <c r="G59" s="12">
        <v>0</v>
      </c>
      <c r="H59" s="12">
        <v>0</v>
      </c>
      <c r="I59" s="13">
        <f t="shared" si="3"/>
        <v>0</v>
      </c>
      <c r="J59" s="12"/>
      <c r="K59" s="52"/>
      <c r="L59" s="52"/>
    </row>
    <row r="60" spans="2:12" ht="12.75">
      <c r="B60" s="57">
        <v>4226</v>
      </c>
      <c r="C60" s="131" t="s">
        <v>69</v>
      </c>
      <c r="D60" s="132"/>
      <c r="E60" s="132"/>
      <c r="F60" s="133"/>
      <c r="G60" s="12">
        <v>0</v>
      </c>
      <c r="H60" s="12">
        <v>0</v>
      </c>
      <c r="I60" s="13">
        <f t="shared" si="3"/>
        <v>0</v>
      </c>
      <c r="J60" s="12"/>
      <c r="K60" s="52"/>
      <c r="L60" s="52"/>
    </row>
    <row r="61" spans="2:12" ht="12.75">
      <c r="B61" s="10" t="s">
        <v>63</v>
      </c>
      <c r="C61" s="127" t="s">
        <v>64</v>
      </c>
      <c r="D61" s="126"/>
      <c r="E61" s="126"/>
      <c r="F61" s="126"/>
      <c r="G61" s="12">
        <v>0</v>
      </c>
      <c r="H61" s="12">
        <v>0</v>
      </c>
      <c r="I61" s="13">
        <f t="shared" si="3"/>
        <v>0</v>
      </c>
      <c r="J61" s="12"/>
      <c r="K61" s="52" t="e">
        <f t="shared" si="2"/>
        <v>#DIV/0!</v>
      </c>
      <c r="L61" s="52" t="e">
        <f t="shared" si="0"/>
        <v>#DIV/0!</v>
      </c>
    </row>
    <row r="62" spans="2:12" ht="12.75">
      <c r="B62" s="57">
        <v>4241</v>
      </c>
      <c r="C62" s="131" t="s">
        <v>71</v>
      </c>
      <c r="D62" s="132"/>
      <c r="E62" s="132"/>
      <c r="F62" s="133"/>
      <c r="G62" s="12">
        <v>0</v>
      </c>
      <c r="H62" s="12">
        <v>132.72</v>
      </c>
      <c r="I62" s="13">
        <v>359.28</v>
      </c>
      <c r="J62" s="12">
        <v>105.85</v>
      </c>
      <c r="K62" s="52"/>
      <c r="L62" s="52"/>
    </row>
    <row r="63" spans="2:12" ht="12.75">
      <c r="B63" s="125" t="s">
        <v>65</v>
      </c>
      <c r="C63" s="126"/>
      <c r="D63" s="126"/>
      <c r="E63" s="126"/>
      <c r="F63" s="126"/>
      <c r="G63" s="54">
        <f>SUM(G64:G70)</f>
        <v>9142.939999999999</v>
      </c>
      <c r="H63" s="54">
        <f>SUM(H64:H70)</f>
        <v>9025.15</v>
      </c>
      <c r="I63" s="54">
        <f>SUM(I64:I70)</f>
        <v>2167.5699999999997</v>
      </c>
      <c r="J63" s="54">
        <f>SUM(J64:J70)</f>
        <v>1780.06</v>
      </c>
      <c r="K63" s="53">
        <f t="shared" si="2"/>
        <v>19.46922981010485</v>
      </c>
      <c r="L63" s="53">
        <f t="shared" si="0"/>
        <v>82.12237667064963</v>
      </c>
    </row>
    <row r="64" spans="2:12" ht="12.75">
      <c r="B64" s="10" t="s">
        <v>3</v>
      </c>
      <c r="C64" s="127" t="s">
        <v>4</v>
      </c>
      <c r="D64" s="126"/>
      <c r="E64" s="126"/>
      <c r="F64" s="126"/>
      <c r="G64" s="12">
        <v>0</v>
      </c>
      <c r="H64" s="12">
        <v>0</v>
      </c>
      <c r="I64" s="14">
        <f>H64</f>
        <v>0</v>
      </c>
      <c r="J64" s="12"/>
      <c r="K64" s="52" t="e">
        <f t="shared" si="2"/>
        <v>#DIV/0!</v>
      </c>
      <c r="L64" s="52" t="e">
        <f t="shared" si="0"/>
        <v>#DIV/0!</v>
      </c>
    </row>
    <row r="65" spans="2:12" ht="12.75">
      <c r="B65" s="10" t="s">
        <v>55</v>
      </c>
      <c r="C65" s="127" t="s">
        <v>56</v>
      </c>
      <c r="D65" s="126"/>
      <c r="E65" s="126"/>
      <c r="F65" s="126"/>
      <c r="G65" s="12">
        <v>8250.55</v>
      </c>
      <c r="H65" s="12">
        <v>7963.37</v>
      </c>
      <c r="I65" s="14">
        <v>221.37</v>
      </c>
      <c r="J65" s="12">
        <v>221.37</v>
      </c>
      <c r="K65" s="52">
        <f t="shared" si="2"/>
        <v>2.6830938543491043</v>
      </c>
      <c r="L65" s="52">
        <f t="shared" si="0"/>
        <v>100</v>
      </c>
    </row>
    <row r="66" spans="2:12" ht="12.75">
      <c r="B66" s="10" t="s">
        <v>11</v>
      </c>
      <c r="C66" s="127" t="s">
        <v>12</v>
      </c>
      <c r="D66" s="126"/>
      <c r="E66" s="126"/>
      <c r="F66" s="126"/>
      <c r="G66" s="12">
        <v>0</v>
      </c>
      <c r="H66" s="12">
        <v>0</v>
      </c>
      <c r="I66" s="14">
        <f>H66</f>
        <v>0</v>
      </c>
      <c r="J66" s="12"/>
      <c r="K66" s="52" t="e">
        <f t="shared" si="2"/>
        <v>#DIV/0!</v>
      </c>
      <c r="L66" s="52" t="e">
        <f t="shared" si="0"/>
        <v>#DIV/0!</v>
      </c>
    </row>
    <row r="67" spans="2:12" ht="12.75">
      <c r="B67" s="10" t="s">
        <v>15</v>
      </c>
      <c r="C67" s="127" t="s">
        <v>66</v>
      </c>
      <c r="D67" s="126"/>
      <c r="E67" s="126"/>
      <c r="F67" s="126"/>
      <c r="G67" s="12">
        <v>0</v>
      </c>
      <c r="H67" s="12">
        <v>0</v>
      </c>
      <c r="I67" s="14">
        <v>438.2</v>
      </c>
      <c r="J67" s="12"/>
      <c r="K67" s="52" t="e">
        <f t="shared" si="2"/>
        <v>#DIV/0!</v>
      </c>
      <c r="L67" s="52">
        <f t="shared" si="0"/>
        <v>0</v>
      </c>
    </row>
    <row r="68" spans="2:12" ht="12.75">
      <c r="B68" s="10" t="s">
        <v>35</v>
      </c>
      <c r="C68" s="127" t="s">
        <v>36</v>
      </c>
      <c r="D68" s="126"/>
      <c r="E68" s="126"/>
      <c r="F68" s="126"/>
      <c r="G68" s="12">
        <v>0</v>
      </c>
      <c r="H68" s="12">
        <v>0</v>
      </c>
      <c r="I68" s="14">
        <v>0</v>
      </c>
      <c r="J68" s="12"/>
      <c r="K68" s="52" t="e">
        <f t="shared" si="2"/>
        <v>#DIV/0!</v>
      </c>
      <c r="L68" s="52" t="e">
        <f t="shared" si="0"/>
        <v>#DIV/0!</v>
      </c>
    </row>
    <row r="69" spans="2:12" ht="12.75">
      <c r="B69" s="10" t="s">
        <v>45</v>
      </c>
      <c r="C69" s="127" t="s">
        <v>46</v>
      </c>
      <c r="D69" s="126"/>
      <c r="E69" s="126"/>
      <c r="F69" s="126"/>
      <c r="G69" s="12">
        <v>892.39</v>
      </c>
      <c r="H69" s="12">
        <v>1061.78</v>
      </c>
      <c r="I69" s="14">
        <v>1508</v>
      </c>
      <c r="J69" s="12"/>
      <c r="K69" s="52">
        <f t="shared" si="2"/>
        <v>0</v>
      </c>
      <c r="L69" s="52">
        <f t="shared" si="0"/>
        <v>0</v>
      </c>
    </row>
    <row r="70" spans="2:12" ht="12.75">
      <c r="B70" s="57">
        <v>3221</v>
      </c>
      <c r="C70" s="127" t="s">
        <v>10</v>
      </c>
      <c r="D70" s="126"/>
      <c r="E70" s="126"/>
      <c r="F70" s="126"/>
      <c r="G70" s="12">
        <v>0</v>
      </c>
      <c r="H70" s="12">
        <v>0</v>
      </c>
      <c r="I70" s="14">
        <v>0</v>
      </c>
      <c r="J70" s="12">
        <v>1558.69</v>
      </c>
      <c r="K70" s="52" t="e">
        <f t="shared" si="2"/>
        <v>#DIV/0!</v>
      </c>
      <c r="L70" s="52" t="e">
        <f t="shared" si="0"/>
        <v>#DIV/0!</v>
      </c>
    </row>
    <row r="71" spans="2:12" ht="12.75">
      <c r="B71" s="125" t="s">
        <v>72</v>
      </c>
      <c r="C71" s="126"/>
      <c r="D71" s="126"/>
      <c r="E71" s="126"/>
      <c r="F71" s="126"/>
      <c r="G71" s="54">
        <f>SUM(G72:G102)</f>
        <v>789394.6000000001</v>
      </c>
      <c r="H71" s="54">
        <f>SUM(H72:H102)</f>
        <v>840094.99</v>
      </c>
      <c r="I71" s="54">
        <f>SUM(I72:I102)</f>
        <v>878473.9299999999</v>
      </c>
      <c r="J71" s="54">
        <f>SUM(J72:J102)</f>
        <v>821668.4899999998</v>
      </c>
      <c r="K71" s="53">
        <f aca="true" t="shared" si="4" ref="K71:K130">J71/G71*100</f>
        <v>104.0884356188907</v>
      </c>
      <c r="L71" s="53">
        <f aca="true" t="shared" si="5" ref="L71:L130">J71/I71*100</f>
        <v>93.53362256293704</v>
      </c>
    </row>
    <row r="72" spans="2:12" ht="12.75">
      <c r="B72" s="10" t="s">
        <v>73</v>
      </c>
      <c r="C72" s="127" t="s">
        <v>74</v>
      </c>
      <c r="D72" s="126"/>
      <c r="E72" s="126"/>
      <c r="F72" s="126"/>
      <c r="G72" s="12">
        <v>599611.73</v>
      </c>
      <c r="H72" s="12">
        <v>642751.92</v>
      </c>
      <c r="I72" s="14">
        <v>681000</v>
      </c>
      <c r="J72" s="12">
        <v>634048.07</v>
      </c>
      <c r="K72" s="52">
        <f t="shared" si="4"/>
        <v>105.74310645990866</v>
      </c>
      <c r="L72" s="52">
        <f t="shared" si="5"/>
        <v>93.10544346549192</v>
      </c>
    </row>
    <row r="73" spans="2:12" ht="12.75">
      <c r="B73" s="10" t="s">
        <v>52</v>
      </c>
      <c r="C73" s="127" t="s">
        <v>53</v>
      </c>
      <c r="D73" s="126"/>
      <c r="E73" s="126"/>
      <c r="F73" s="126"/>
      <c r="G73" s="12">
        <v>0</v>
      </c>
      <c r="H73" s="12">
        <v>0</v>
      </c>
      <c r="I73" s="14">
        <v>0</v>
      </c>
      <c r="J73" s="12"/>
      <c r="K73" s="52" t="e">
        <f t="shared" si="4"/>
        <v>#DIV/0!</v>
      </c>
      <c r="L73" s="52" t="e">
        <f t="shared" si="5"/>
        <v>#DIV/0!</v>
      </c>
    </row>
    <row r="74" spans="2:12" ht="12.75">
      <c r="B74" s="10" t="s">
        <v>75</v>
      </c>
      <c r="C74" s="127" t="s">
        <v>76</v>
      </c>
      <c r="D74" s="126"/>
      <c r="E74" s="126"/>
      <c r="F74" s="126"/>
      <c r="G74" s="12">
        <v>0</v>
      </c>
      <c r="H74" s="12">
        <v>0</v>
      </c>
      <c r="I74" s="14">
        <v>0</v>
      </c>
      <c r="J74" s="12"/>
      <c r="K74" s="52" t="e">
        <f t="shared" si="4"/>
        <v>#DIV/0!</v>
      </c>
      <c r="L74" s="52" t="e">
        <f t="shared" si="5"/>
        <v>#DIV/0!</v>
      </c>
    </row>
    <row r="75" spans="2:12" ht="12.75">
      <c r="B75" s="10" t="s">
        <v>1</v>
      </c>
      <c r="C75" s="127" t="s">
        <v>2</v>
      </c>
      <c r="D75" s="126"/>
      <c r="E75" s="126"/>
      <c r="F75" s="126"/>
      <c r="G75" s="12">
        <v>29933.35</v>
      </c>
      <c r="H75" s="12">
        <v>28734.34</v>
      </c>
      <c r="I75" s="14">
        <v>30468.01</v>
      </c>
      <c r="J75" s="12">
        <v>32469.45</v>
      </c>
      <c r="K75" s="52">
        <f t="shared" si="4"/>
        <v>108.47248971464938</v>
      </c>
      <c r="L75" s="52">
        <f t="shared" si="5"/>
        <v>106.56898826014564</v>
      </c>
    </row>
    <row r="76" spans="2:12" ht="12.75">
      <c r="B76" s="10" t="s">
        <v>77</v>
      </c>
      <c r="C76" s="127" t="s">
        <v>78</v>
      </c>
      <c r="D76" s="126"/>
      <c r="E76" s="126"/>
      <c r="F76" s="126"/>
      <c r="G76" s="12">
        <v>98670.77</v>
      </c>
      <c r="H76" s="12">
        <v>103150.29</v>
      </c>
      <c r="I76" s="14">
        <v>112000</v>
      </c>
      <c r="J76" s="12">
        <v>104346.7</v>
      </c>
      <c r="K76" s="52">
        <f t="shared" si="4"/>
        <v>105.75239252718916</v>
      </c>
      <c r="L76" s="52">
        <f t="shared" si="5"/>
        <v>93.16669642857143</v>
      </c>
    </row>
    <row r="77" spans="2:12" ht="15.75" customHeight="1">
      <c r="B77" s="57">
        <v>3133</v>
      </c>
      <c r="C77" s="131" t="s">
        <v>127</v>
      </c>
      <c r="D77" s="132"/>
      <c r="E77" s="132"/>
      <c r="F77" s="133"/>
      <c r="G77" s="12">
        <v>93.54</v>
      </c>
      <c r="H77" s="12">
        <v>265</v>
      </c>
      <c r="I77" s="14">
        <v>83.59</v>
      </c>
      <c r="J77" s="12">
        <v>83.59</v>
      </c>
      <c r="K77" s="52"/>
      <c r="L77" s="52">
        <f t="shared" si="5"/>
        <v>100</v>
      </c>
    </row>
    <row r="78" spans="2:12" ht="12.75">
      <c r="B78" s="10" t="s">
        <v>3</v>
      </c>
      <c r="C78" s="127" t="s">
        <v>4</v>
      </c>
      <c r="D78" s="126"/>
      <c r="E78" s="126"/>
      <c r="F78" s="126"/>
      <c r="G78" s="12">
        <v>0</v>
      </c>
      <c r="H78" s="12">
        <v>0</v>
      </c>
      <c r="I78" s="14">
        <v>138.6</v>
      </c>
      <c r="J78" s="12">
        <v>138.6</v>
      </c>
      <c r="K78" s="52" t="e">
        <f t="shared" si="4"/>
        <v>#DIV/0!</v>
      </c>
      <c r="L78" s="52">
        <f t="shared" si="5"/>
        <v>100</v>
      </c>
    </row>
    <row r="79" spans="2:12" ht="12.75">
      <c r="B79" s="10" t="s">
        <v>79</v>
      </c>
      <c r="C79" s="127" t="s">
        <v>80</v>
      </c>
      <c r="D79" s="126"/>
      <c r="E79" s="126"/>
      <c r="F79" s="126"/>
      <c r="G79" s="12">
        <v>39378.27</v>
      </c>
      <c r="H79" s="12">
        <v>45258.48</v>
      </c>
      <c r="I79" s="14">
        <v>32000</v>
      </c>
      <c r="J79" s="12">
        <v>30273.41</v>
      </c>
      <c r="K79" s="52">
        <f t="shared" si="4"/>
        <v>76.8784662200752</v>
      </c>
      <c r="L79" s="52">
        <f t="shared" si="5"/>
        <v>94.60440625</v>
      </c>
    </row>
    <row r="80" spans="2:12" ht="12.75">
      <c r="B80" s="10" t="s">
        <v>5</v>
      </c>
      <c r="C80" s="127" t="s">
        <v>6</v>
      </c>
      <c r="D80" s="126"/>
      <c r="E80" s="126"/>
      <c r="F80" s="126"/>
      <c r="G80" s="12">
        <v>0</v>
      </c>
      <c r="H80" s="12">
        <v>0</v>
      </c>
      <c r="I80" s="14">
        <v>0</v>
      </c>
      <c r="J80" s="12"/>
      <c r="K80" s="52" t="e">
        <f t="shared" si="4"/>
        <v>#DIV/0!</v>
      </c>
      <c r="L80" s="52" t="e">
        <f t="shared" si="5"/>
        <v>#DIV/0!</v>
      </c>
    </row>
    <row r="81" spans="2:12" ht="12.75">
      <c r="B81" s="57">
        <v>3214</v>
      </c>
      <c r="C81" s="131" t="s">
        <v>8</v>
      </c>
      <c r="D81" s="132"/>
      <c r="E81" s="132"/>
      <c r="F81" s="133"/>
      <c r="G81" s="12"/>
      <c r="H81" s="12"/>
      <c r="I81" s="14">
        <v>0</v>
      </c>
      <c r="J81" s="12"/>
      <c r="K81" s="52"/>
      <c r="L81" s="52"/>
    </row>
    <row r="82" spans="2:12" ht="12.75">
      <c r="B82" s="10" t="s">
        <v>9</v>
      </c>
      <c r="C82" s="127" t="s">
        <v>81</v>
      </c>
      <c r="D82" s="126"/>
      <c r="E82" s="126"/>
      <c r="F82" s="126"/>
      <c r="G82" s="12">
        <v>0</v>
      </c>
      <c r="H82" s="12">
        <v>265.45</v>
      </c>
      <c r="I82" s="14">
        <f>H82</f>
        <v>265.45</v>
      </c>
      <c r="J82" s="12">
        <v>124.75</v>
      </c>
      <c r="K82" s="52" t="e">
        <f t="shared" si="4"/>
        <v>#DIV/0!</v>
      </c>
      <c r="L82" s="52">
        <f t="shared" si="5"/>
        <v>46.995667734036545</v>
      </c>
    </row>
    <row r="83" spans="2:12" ht="12.75">
      <c r="B83" s="10" t="s">
        <v>55</v>
      </c>
      <c r="C83" s="127" t="s">
        <v>56</v>
      </c>
      <c r="D83" s="126"/>
      <c r="E83" s="126"/>
      <c r="F83" s="126"/>
      <c r="G83" s="12">
        <v>0</v>
      </c>
      <c r="H83" s="12">
        <v>0</v>
      </c>
      <c r="I83" s="14">
        <v>0</v>
      </c>
      <c r="J83" s="12"/>
      <c r="K83" s="52" t="e">
        <f t="shared" si="4"/>
        <v>#DIV/0!</v>
      </c>
      <c r="L83" s="52" t="e">
        <f t="shared" si="5"/>
        <v>#DIV/0!</v>
      </c>
    </row>
    <row r="84" spans="2:12" ht="12.75">
      <c r="B84" s="10" t="s">
        <v>15</v>
      </c>
      <c r="C84" s="127" t="s">
        <v>66</v>
      </c>
      <c r="D84" s="126"/>
      <c r="E84" s="126"/>
      <c r="F84" s="126"/>
      <c r="G84" s="12">
        <v>0</v>
      </c>
      <c r="H84" s="12">
        <v>1061.78</v>
      </c>
      <c r="I84" s="14">
        <f>H84</f>
        <v>1061.78</v>
      </c>
      <c r="J84" s="12"/>
      <c r="K84" s="52" t="e">
        <f t="shared" si="4"/>
        <v>#DIV/0!</v>
      </c>
      <c r="L84" s="52">
        <f t="shared" si="5"/>
        <v>0</v>
      </c>
    </row>
    <row r="85" spans="2:12" ht="12.75">
      <c r="B85" s="10" t="s">
        <v>17</v>
      </c>
      <c r="C85" s="127" t="s">
        <v>18</v>
      </c>
      <c r="D85" s="126"/>
      <c r="E85" s="126"/>
      <c r="F85" s="126"/>
      <c r="G85" s="12">
        <v>0</v>
      </c>
      <c r="H85" s="12">
        <v>0</v>
      </c>
      <c r="I85" s="14">
        <f>H85</f>
        <v>0</v>
      </c>
      <c r="J85" s="12"/>
      <c r="K85" s="52" t="e">
        <f t="shared" si="4"/>
        <v>#DIV/0!</v>
      </c>
      <c r="L85" s="52" t="e">
        <f t="shared" si="5"/>
        <v>#DIV/0!</v>
      </c>
    </row>
    <row r="86" spans="2:12" ht="12.75">
      <c r="B86" s="10" t="s">
        <v>27</v>
      </c>
      <c r="C86" s="127" t="s">
        <v>28</v>
      </c>
      <c r="D86" s="126"/>
      <c r="E86" s="126"/>
      <c r="F86" s="126"/>
      <c r="G86" s="12">
        <v>0</v>
      </c>
      <c r="H86" s="12">
        <v>0</v>
      </c>
      <c r="I86" s="14">
        <v>0</v>
      </c>
      <c r="J86" s="12"/>
      <c r="K86" s="52" t="e">
        <f t="shared" si="4"/>
        <v>#DIV/0!</v>
      </c>
      <c r="L86" s="52" t="e">
        <f t="shared" si="5"/>
        <v>#DIV/0!</v>
      </c>
    </row>
    <row r="87" spans="2:12" ht="12.75">
      <c r="B87" s="10" t="s">
        <v>35</v>
      </c>
      <c r="C87" s="127" t="s">
        <v>36</v>
      </c>
      <c r="D87" s="126"/>
      <c r="E87" s="126"/>
      <c r="F87" s="126"/>
      <c r="G87" s="12">
        <v>215.01</v>
      </c>
      <c r="H87" s="12">
        <v>0</v>
      </c>
      <c r="I87" s="14">
        <v>204.14</v>
      </c>
      <c r="J87" s="12">
        <v>204.14</v>
      </c>
      <c r="K87" s="52">
        <f t="shared" si="4"/>
        <v>94.9444211897121</v>
      </c>
      <c r="L87" s="52">
        <f t="shared" si="5"/>
        <v>100</v>
      </c>
    </row>
    <row r="88" spans="2:12" ht="12.75">
      <c r="B88" s="10" t="s">
        <v>82</v>
      </c>
      <c r="C88" s="127" t="s">
        <v>83</v>
      </c>
      <c r="D88" s="126"/>
      <c r="E88" s="126"/>
      <c r="F88" s="126"/>
      <c r="G88" s="12">
        <v>0</v>
      </c>
      <c r="H88" s="12">
        <v>0</v>
      </c>
      <c r="I88" s="14">
        <v>0</v>
      </c>
      <c r="J88" s="12"/>
      <c r="K88" s="52" t="e">
        <f t="shared" si="4"/>
        <v>#DIV/0!</v>
      </c>
      <c r="L88" s="52" t="e">
        <f t="shared" si="5"/>
        <v>#DIV/0!</v>
      </c>
    </row>
    <row r="89" spans="2:12" ht="12.75">
      <c r="B89" s="10" t="s">
        <v>39</v>
      </c>
      <c r="C89" s="127" t="s">
        <v>40</v>
      </c>
      <c r="D89" s="126"/>
      <c r="E89" s="126"/>
      <c r="F89" s="126"/>
      <c r="G89" s="12">
        <v>0</v>
      </c>
      <c r="H89" s="12">
        <v>331.8</v>
      </c>
      <c r="I89" s="14">
        <v>135</v>
      </c>
      <c r="J89" s="12"/>
      <c r="K89" s="52" t="e">
        <f t="shared" si="4"/>
        <v>#DIV/0!</v>
      </c>
      <c r="L89" s="52">
        <f t="shared" si="5"/>
        <v>0</v>
      </c>
    </row>
    <row r="90" spans="2:12" ht="12.75">
      <c r="B90" s="10" t="s">
        <v>43</v>
      </c>
      <c r="C90" s="127" t="s">
        <v>84</v>
      </c>
      <c r="D90" s="126"/>
      <c r="E90" s="126"/>
      <c r="F90" s="126"/>
      <c r="G90" s="12">
        <v>3177.25</v>
      </c>
      <c r="H90" s="12">
        <v>3185.35</v>
      </c>
      <c r="I90" s="14">
        <v>3332</v>
      </c>
      <c r="J90" s="12">
        <v>3679.72</v>
      </c>
      <c r="K90" s="52">
        <f t="shared" si="4"/>
        <v>115.81461956094105</v>
      </c>
      <c r="L90" s="52">
        <f t="shared" si="5"/>
        <v>110.43577430972388</v>
      </c>
    </row>
    <row r="91" spans="2:12" ht="12.75">
      <c r="B91" s="10" t="s">
        <v>85</v>
      </c>
      <c r="C91" s="127" t="s">
        <v>86</v>
      </c>
      <c r="D91" s="126"/>
      <c r="E91" s="126"/>
      <c r="F91" s="126"/>
      <c r="G91" s="12">
        <v>3276.75</v>
      </c>
      <c r="H91" s="12">
        <v>1751.94</v>
      </c>
      <c r="I91" s="14">
        <v>3589.76</v>
      </c>
      <c r="J91" s="12">
        <v>3589.76</v>
      </c>
      <c r="K91" s="52">
        <f t="shared" si="4"/>
        <v>109.55245288776989</v>
      </c>
      <c r="L91" s="52">
        <f t="shared" si="5"/>
        <v>100</v>
      </c>
    </row>
    <row r="92" spans="2:12" ht="12.75">
      <c r="B92" s="10" t="s">
        <v>45</v>
      </c>
      <c r="C92" s="127" t="s">
        <v>46</v>
      </c>
      <c r="D92" s="126"/>
      <c r="E92" s="126"/>
      <c r="F92" s="126"/>
      <c r="G92" s="12">
        <v>1379.92</v>
      </c>
      <c r="H92" s="12">
        <v>331.81</v>
      </c>
      <c r="I92" s="14">
        <v>331.81</v>
      </c>
      <c r="J92" s="12">
        <v>373.31</v>
      </c>
      <c r="K92" s="52">
        <f t="shared" si="4"/>
        <v>27.05301756623572</v>
      </c>
      <c r="L92" s="52">
        <f t="shared" si="5"/>
        <v>112.50715771073807</v>
      </c>
    </row>
    <row r="93" spans="2:12" ht="12.75">
      <c r="B93" s="10" t="s">
        <v>47</v>
      </c>
      <c r="C93" s="127" t="s">
        <v>48</v>
      </c>
      <c r="D93" s="126"/>
      <c r="E93" s="126"/>
      <c r="F93" s="126"/>
      <c r="G93" s="12">
        <v>0</v>
      </c>
      <c r="H93" s="12">
        <v>0</v>
      </c>
      <c r="I93" s="14">
        <f>H93</f>
        <v>0</v>
      </c>
      <c r="J93" s="12"/>
      <c r="K93" s="52" t="e">
        <f t="shared" si="4"/>
        <v>#DIV/0!</v>
      </c>
      <c r="L93" s="52" t="e">
        <f t="shared" si="5"/>
        <v>#DIV/0!</v>
      </c>
    </row>
    <row r="94" spans="2:12" ht="12.75">
      <c r="B94" s="10" t="s">
        <v>49</v>
      </c>
      <c r="C94" s="127" t="s">
        <v>50</v>
      </c>
      <c r="D94" s="126"/>
      <c r="E94" s="126"/>
      <c r="F94" s="126"/>
      <c r="G94" s="12">
        <v>854.79</v>
      </c>
      <c r="H94" s="12">
        <v>398.17</v>
      </c>
      <c r="I94" s="14">
        <v>872.35</v>
      </c>
      <c r="J94" s="12">
        <v>872.35</v>
      </c>
      <c r="K94" s="52">
        <f t="shared" si="4"/>
        <v>102.05430573591174</v>
      </c>
      <c r="L94" s="52">
        <f t="shared" si="5"/>
        <v>100</v>
      </c>
    </row>
    <row r="95" spans="2:12" ht="12.75">
      <c r="B95" s="10" t="s">
        <v>87</v>
      </c>
      <c r="C95" s="127" t="s">
        <v>88</v>
      </c>
      <c r="D95" s="126"/>
      <c r="E95" s="126"/>
      <c r="F95" s="126"/>
      <c r="G95" s="12">
        <v>10789.2</v>
      </c>
      <c r="H95" s="12">
        <v>7963.37</v>
      </c>
      <c r="I95" s="14">
        <v>10795</v>
      </c>
      <c r="J95" s="12">
        <v>10755.35</v>
      </c>
      <c r="K95" s="52">
        <f t="shared" si="4"/>
        <v>99.68626033440849</v>
      </c>
      <c r="L95" s="52">
        <f t="shared" si="5"/>
        <v>99.63270032422417</v>
      </c>
    </row>
    <row r="96" spans="2:12" ht="14.25" customHeight="1">
      <c r="B96" s="57">
        <v>3812</v>
      </c>
      <c r="C96" s="131" t="s">
        <v>133</v>
      </c>
      <c r="D96" s="132"/>
      <c r="E96" s="132"/>
      <c r="F96" s="133"/>
      <c r="G96" s="12"/>
      <c r="H96" s="12"/>
      <c r="I96" s="14">
        <v>369.22</v>
      </c>
      <c r="J96" s="12">
        <v>369.22</v>
      </c>
      <c r="K96" s="52"/>
      <c r="L96" s="52"/>
    </row>
    <row r="97" spans="2:12" ht="12.75">
      <c r="B97" s="10" t="s">
        <v>67</v>
      </c>
      <c r="C97" s="127" t="s">
        <v>68</v>
      </c>
      <c r="D97" s="126"/>
      <c r="E97" s="126"/>
      <c r="F97" s="126"/>
      <c r="G97" s="12">
        <v>0</v>
      </c>
      <c r="H97" s="12">
        <v>0</v>
      </c>
      <c r="I97" s="14">
        <f>H97</f>
        <v>0</v>
      </c>
      <c r="J97" s="12"/>
      <c r="K97" s="52" t="e">
        <f t="shared" si="4"/>
        <v>#DIV/0!</v>
      </c>
      <c r="L97" s="52" t="e">
        <f t="shared" si="5"/>
        <v>#DIV/0!</v>
      </c>
    </row>
    <row r="98" spans="2:12" ht="12.75">
      <c r="B98" s="10" t="s">
        <v>61</v>
      </c>
      <c r="C98" s="127" t="s">
        <v>62</v>
      </c>
      <c r="D98" s="126"/>
      <c r="E98" s="126"/>
      <c r="F98" s="126"/>
      <c r="G98" s="12">
        <v>0</v>
      </c>
      <c r="H98" s="12">
        <v>663.61</v>
      </c>
      <c r="I98" s="14">
        <v>663.61</v>
      </c>
      <c r="J98" s="12"/>
      <c r="K98" s="52" t="e">
        <f t="shared" si="4"/>
        <v>#DIV/0!</v>
      </c>
      <c r="L98" s="52">
        <f t="shared" si="5"/>
        <v>0</v>
      </c>
    </row>
    <row r="99" spans="2:12" ht="12.75">
      <c r="B99" s="57">
        <v>4223</v>
      </c>
      <c r="C99" s="131" t="s">
        <v>126</v>
      </c>
      <c r="D99" s="132"/>
      <c r="E99" s="132"/>
      <c r="F99" s="133"/>
      <c r="G99" s="12">
        <v>0</v>
      </c>
      <c r="H99" s="12">
        <v>0</v>
      </c>
      <c r="I99" s="14">
        <v>0</v>
      </c>
      <c r="J99" s="12"/>
      <c r="K99" s="52"/>
      <c r="L99" s="52" t="e">
        <f t="shared" si="5"/>
        <v>#DIV/0!</v>
      </c>
    </row>
    <row r="100" spans="2:12" ht="12.75">
      <c r="B100" s="57">
        <v>4226</v>
      </c>
      <c r="C100" s="131" t="s">
        <v>69</v>
      </c>
      <c r="D100" s="132"/>
      <c r="E100" s="132"/>
      <c r="F100" s="133"/>
      <c r="G100" s="12">
        <v>0</v>
      </c>
      <c r="H100" s="12">
        <v>0</v>
      </c>
      <c r="I100" s="14">
        <f>H100</f>
        <v>0</v>
      </c>
      <c r="J100" s="12"/>
      <c r="K100" s="52"/>
      <c r="L100" s="52" t="e">
        <f t="shared" si="5"/>
        <v>#DIV/0!</v>
      </c>
    </row>
    <row r="101" spans="2:12" ht="12.75">
      <c r="B101" s="57">
        <v>4227</v>
      </c>
      <c r="C101" s="131" t="s">
        <v>64</v>
      </c>
      <c r="D101" s="132"/>
      <c r="E101" s="132"/>
      <c r="F101" s="133"/>
      <c r="G101" s="12">
        <v>670.25</v>
      </c>
      <c r="H101" s="12">
        <v>663.61</v>
      </c>
      <c r="I101" s="14">
        <f>H101</f>
        <v>663.61</v>
      </c>
      <c r="J101" s="12"/>
      <c r="K101" s="52"/>
      <c r="L101" s="52">
        <f t="shared" si="5"/>
        <v>0</v>
      </c>
    </row>
    <row r="102" spans="2:12" ht="12.75">
      <c r="B102" s="10" t="s">
        <v>70</v>
      </c>
      <c r="C102" s="127" t="s">
        <v>71</v>
      </c>
      <c r="D102" s="126"/>
      <c r="E102" s="126"/>
      <c r="F102" s="126"/>
      <c r="G102" s="12">
        <v>1343.77</v>
      </c>
      <c r="H102" s="12">
        <v>3318.07</v>
      </c>
      <c r="I102" s="14">
        <v>500</v>
      </c>
      <c r="J102" s="12">
        <v>340.07</v>
      </c>
      <c r="K102" s="52">
        <f t="shared" si="4"/>
        <v>25.30715821904046</v>
      </c>
      <c r="L102" s="52">
        <f t="shared" si="5"/>
        <v>68.014</v>
      </c>
    </row>
    <row r="103" spans="2:12" ht="12.75">
      <c r="B103" s="125" t="s">
        <v>89</v>
      </c>
      <c r="C103" s="126"/>
      <c r="D103" s="126"/>
      <c r="E103" s="126"/>
      <c r="F103" s="126"/>
      <c r="G103" s="54">
        <f>SUM(G104:G110)</f>
        <v>993.06</v>
      </c>
      <c r="H103" s="54">
        <f>SUM(H104:H110)</f>
        <v>0</v>
      </c>
      <c r="I103" s="54">
        <f>SUM(I104:I110)</f>
        <v>0</v>
      </c>
      <c r="J103" s="54">
        <f>SUM(J104:J110)</f>
        <v>66.48</v>
      </c>
      <c r="K103" s="53">
        <f t="shared" si="4"/>
        <v>6.694459549271949</v>
      </c>
      <c r="L103" s="53" t="e">
        <f t="shared" si="5"/>
        <v>#DIV/0!</v>
      </c>
    </row>
    <row r="104" spans="2:12" ht="12.75">
      <c r="B104" s="57">
        <v>3222</v>
      </c>
      <c r="C104" s="127" t="s">
        <v>56</v>
      </c>
      <c r="D104" s="126"/>
      <c r="E104" s="126"/>
      <c r="F104" s="126"/>
      <c r="G104" s="12">
        <v>993.06</v>
      </c>
      <c r="H104" s="12">
        <v>0</v>
      </c>
      <c r="I104" s="14">
        <v>0</v>
      </c>
      <c r="J104" s="12">
        <v>66.48</v>
      </c>
      <c r="K104" s="52">
        <f t="shared" si="4"/>
        <v>6.694459549271949</v>
      </c>
      <c r="L104" s="52" t="e">
        <f t="shared" si="5"/>
        <v>#DIV/0!</v>
      </c>
    </row>
    <row r="105" spans="2:12" ht="12.75">
      <c r="B105" s="10" t="s">
        <v>17</v>
      </c>
      <c r="C105" s="127" t="s">
        <v>18</v>
      </c>
      <c r="D105" s="126"/>
      <c r="E105" s="126"/>
      <c r="F105" s="126"/>
      <c r="G105" s="12">
        <v>0</v>
      </c>
      <c r="H105" s="12">
        <v>0</v>
      </c>
      <c r="I105" s="14">
        <v>0</v>
      </c>
      <c r="J105" s="12"/>
      <c r="K105" s="52" t="e">
        <f t="shared" si="4"/>
        <v>#DIV/0!</v>
      </c>
      <c r="L105" s="52" t="e">
        <f t="shared" si="5"/>
        <v>#DIV/0!</v>
      </c>
    </row>
    <row r="106" spans="2:12" ht="12.75">
      <c r="B106" s="10" t="s">
        <v>35</v>
      </c>
      <c r="C106" s="127" t="s">
        <v>36</v>
      </c>
      <c r="D106" s="126"/>
      <c r="E106" s="126"/>
      <c r="F106" s="126"/>
      <c r="G106" s="12">
        <v>0</v>
      </c>
      <c r="H106" s="12">
        <v>0</v>
      </c>
      <c r="I106" s="14">
        <v>0</v>
      </c>
      <c r="J106" s="12"/>
      <c r="K106" s="52" t="e">
        <f t="shared" si="4"/>
        <v>#DIV/0!</v>
      </c>
      <c r="L106" s="52" t="e">
        <f t="shared" si="5"/>
        <v>#DIV/0!</v>
      </c>
    </row>
    <row r="107" spans="2:12" ht="12.75">
      <c r="B107" s="57">
        <v>3241</v>
      </c>
      <c r="C107" s="127" t="s">
        <v>83</v>
      </c>
      <c r="D107" s="126"/>
      <c r="E107" s="126"/>
      <c r="F107" s="126"/>
      <c r="G107" s="12">
        <v>0</v>
      </c>
      <c r="H107" s="12">
        <v>0</v>
      </c>
      <c r="I107" s="14">
        <v>0</v>
      </c>
      <c r="J107" s="12"/>
      <c r="K107" s="52" t="e">
        <f t="shared" si="4"/>
        <v>#DIV/0!</v>
      </c>
      <c r="L107" s="52" t="e">
        <f t="shared" si="5"/>
        <v>#DIV/0!</v>
      </c>
    </row>
    <row r="108" spans="2:12" ht="12.75">
      <c r="B108" s="10" t="s">
        <v>39</v>
      </c>
      <c r="C108" s="127" t="s">
        <v>40</v>
      </c>
      <c r="D108" s="126"/>
      <c r="E108" s="126"/>
      <c r="F108" s="126"/>
      <c r="G108" s="12">
        <v>0</v>
      </c>
      <c r="H108" s="12">
        <v>0</v>
      </c>
      <c r="I108" s="14">
        <f>H108</f>
        <v>0</v>
      </c>
      <c r="J108" s="12"/>
      <c r="K108" s="52" t="e">
        <f t="shared" si="4"/>
        <v>#DIV/0!</v>
      </c>
      <c r="L108" s="52" t="e">
        <f t="shared" si="5"/>
        <v>#DIV/0!</v>
      </c>
    </row>
    <row r="109" spans="2:12" ht="12.75">
      <c r="B109" s="10" t="s">
        <v>45</v>
      </c>
      <c r="C109" s="127" t="s">
        <v>46</v>
      </c>
      <c r="D109" s="126"/>
      <c r="E109" s="126"/>
      <c r="F109" s="126"/>
      <c r="G109" s="12">
        <v>0</v>
      </c>
      <c r="H109" s="12">
        <v>0</v>
      </c>
      <c r="I109" s="14">
        <v>0</v>
      </c>
      <c r="J109" s="12"/>
      <c r="K109" s="52" t="e">
        <f t="shared" si="4"/>
        <v>#DIV/0!</v>
      </c>
      <c r="L109" s="52" t="e">
        <f t="shared" si="5"/>
        <v>#DIV/0!</v>
      </c>
    </row>
    <row r="110" spans="2:12" ht="12.75" customHeight="1">
      <c r="B110" s="10" t="s">
        <v>61</v>
      </c>
      <c r="C110" s="127" t="s">
        <v>62</v>
      </c>
      <c r="D110" s="126"/>
      <c r="E110" s="126"/>
      <c r="F110" s="126"/>
      <c r="G110" s="12">
        <v>0</v>
      </c>
      <c r="H110" s="12">
        <v>0</v>
      </c>
      <c r="I110" s="14">
        <f>H110</f>
        <v>0</v>
      </c>
      <c r="J110" s="12"/>
      <c r="K110" s="52" t="e">
        <f t="shared" si="4"/>
        <v>#DIV/0!</v>
      </c>
      <c r="L110" s="52" t="e">
        <f t="shared" si="5"/>
        <v>#DIV/0!</v>
      </c>
    </row>
    <row r="111" spans="2:12" ht="12.75">
      <c r="B111" s="123" t="s">
        <v>90</v>
      </c>
      <c r="C111" s="124"/>
      <c r="D111" s="124"/>
      <c r="E111" s="124"/>
      <c r="F111" s="124"/>
      <c r="G111" s="50">
        <f aca="true" t="shared" si="6" ref="G111:J112">+G112</f>
        <v>4576.97</v>
      </c>
      <c r="H111" s="50">
        <f t="shared" si="6"/>
        <v>5441.64</v>
      </c>
      <c r="I111" s="55">
        <f t="shared" si="6"/>
        <v>1946.77</v>
      </c>
      <c r="J111" s="35">
        <f t="shared" si="6"/>
        <v>1946.77</v>
      </c>
      <c r="K111" s="50">
        <f>J111/G111*100</f>
        <v>42.5340345250242</v>
      </c>
      <c r="L111" s="50">
        <f>+J111/I111*100</f>
        <v>100</v>
      </c>
    </row>
    <row r="112" spans="2:12" ht="12.75">
      <c r="B112" s="125" t="s">
        <v>91</v>
      </c>
      <c r="C112" s="126"/>
      <c r="D112" s="126"/>
      <c r="E112" s="126"/>
      <c r="F112" s="126"/>
      <c r="G112" s="8">
        <f t="shared" si="6"/>
        <v>4576.97</v>
      </c>
      <c r="H112" s="8">
        <f t="shared" si="6"/>
        <v>5441.64</v>
      </c>
      <c r="I112" s="9">
        <f t="shared" si="6"/>
        <v>1946.77</v>
      </c>
      <c r="J112" s="8">
        <f t="shared" si="6"/>
        <v>1946.77</v>
      </c>
      <c r="K112" s="53">
        <f t="shared" si="4"/>
        <v>42.5340345250242</v>
      </c>
      <c r="L112" s="53">
        <f t="shared" si="5"/>
        <v>100</v>
      </c>
    </row>
    <row r="113" spans="2:12" ht="12.75">
      <c r="B113" s="10" t="s">
        <v>55</v>
      </c>
      <c r="C113" s="127" t="s">
        <v>56</v>
      </c>
      <c r="D113" s="126"/>
      <c r="E113" s="126"/>
      <c r="F113" s="126"/>
      <c r="G113" s="12">
        <v>4576.97</v>
      </c>
      <c r="H113" s="12">
        <v>5441.64</v>
      </c>
      <c r="I113" s="14">
        <v>1946.77</v>
      </c>
      <c r="J113" s="12">
        <v>1946.77</v>
      </c>
      <c r="K113" s="52">
        <f t="shared" si="4"/>
        <v>42.5340345250242</v>
      </c>
      <c r="L113" s="52">
        <f t="shared" si="5"/>
        <v>100</v>
      </c>
    </row>
    <row r="114" spans="2:12" ht="12.75" customHeight="1">
      <c r="B114" s="123" t="s">
        <v>92</v>
      </c>
      <c r="C114" s="124"/>
      <c r="D114" s="124"/>
      <c r="E114" s="124"/>
      <c r="F114" s="124"/>
      <c r="G114" s="50">
        <f>+G118+G115</f>
        <v>7687.81</v>
      </c>
      <c r="H114" s="50">
        <f>+H118+H115</f>
        <v>8054.950000000001</v>
      </c>
      <c r="I114" s="50">
        <f>+I118+I115</f>
        <v>6807.85</v>
      </c>
      <c r="J114" s="50">
        <f>+J118+J115</f>
        <v>5594.650000000001</v>
      </c>
      <c r="K114" s="50">
        <f>J114/G114*100</f>
        <v>72.77300037331828</v>
      </c>
      <c r="L114" s="50">
        <f>J114/I114*100</f>
        <v>82.17939584450305</v>
      </c>
    </row>
    <row r="115" spans="2:12" ht="12.75" customHeight="1">
      <c r="B115" s="134" t="s">
        <v>134</v>
      </c>
      <c r="C115" s="135"/>
      <c r="D115" s="135"/>
      <c r="E115" s="135"/>
      <c r="F115" s="136"/>
      <c r="G115" s="68">
        <f>+G116+G117</f>
        <v>0</v>
      </c>
      <c r="H115" s="68">
        <f>+H116+H117</f>
        <v>0</v>
      </c>
      <c r="I115" s="68">
        <f>+I116+I117</f>
        <v>251.22</v>
      </c>
      <c r="J115" s="68">
        <f>+J116+J117</f>
        <v>251.22</v>
      </c>
      <c r="K115" s="68" t="e">
        <f>J115/G115*100</f>
        <v>#DIV/0!</v>
      </c>
      <c r="L115" s="68">
        <f>J115/I115*100</f>
        <v>100</v>
      </c>
    </row>
    <row r="116" spans="2:12" ht="12.75" customHeight="1">
      <c r="B116" s="10" t="s">
        <v>73</v>
      </c>
      <c r="C116" s="127" t="s">
        <v>74</v>
      </c>
      <c r="D116" s="126"/>
      <c r="E116" s="126"/>
      <c r="F116" s="126"/>
      <c r="G116" s="67">
        <v>0</v>
      </c>
      <c r="H116" s="67">
        <v>0</v>
      </c>
      <c r="I116" s="67">
        <v>215.65</v>
      </c>
      <c r="J116" s="67">
        <v>215.65</v>
      </c>
      <c r="K116" s="67" t="e">
        <f>J116/G116*100</f>
        <v>#DIV/0!</v>
      </c>
      <c r="L116" s="67">
        <f>J116/I116*100</f>
        <v>100</v>
      </c>
    </row>
    <row r="117" spans="2:12" ht="12.75" customHeight="1">
      <c r="B117" s="10" t="s">
        <v>77</v>
      </c>
      <c r="C117" s="127" t="s">
        <v>78</v>
      </c>
      <c r="D117" s="126"/>
      <c r="E117" s="126"/>
      <c r="F117" s="126"/>
      <c r="G117" s="67">
        <v>0</v>
      </c>
      <c r="H117" s="67">
        <v>0</v>
      </c>
      <c r="I117" s="67">
        <v>35.57</v>
      </c>
      <c r="J117" s="67">
        <v>35.57</v>
      </c>
      <c r="K117" s="67" t="e">
        <f>J117/G117*100</f>
        <v>#DIV/0!</v>
      </c>
      <c r="L117" s="67">
        <f>J117/I117*100</f>
        <v>100</v>
      </c>
    </row>
    <row r="118" spans="2:12" ht="12.75">
      <c r="B118" s="125" t="s">
        <v>122</v>
      </c>
      <c r="C118" s="126"/>
      <c r="D118" s="126"/>
      <c r="E118" s="126"/>
      <c r="F118" s="126"/>
      <c r="G118" s="8">
        <f>SUM(G119:G124)</f>
        <v>7687.81</v>
      </c>
      <c r="H118" s="8">
        <f>SUM(H119:H124)</f>
        <v>8054.950000000001</v>
      </c>
      <c r="I118" s="8">
        <f>SUM(I119:I124)</f>
        <v>6556.63</v>
      </c>
      <c r="J118" s="8">
        <f>SUM(J119:J124)</f>
        <v>5343.43</v>
      </c>
      <c r="K118" s="53">
        <f t="shared" si="4"/>
        <v>69.50522970781016</v>
      </c>
      <c r="L118" s="53">
        <f t="shared" si="5"/>
        <v>81.49659199924352</v>
      </c>
    </row>
    <row r="119" spans="2:12" ht="12.75">
      <c r="B119" s="10" t="s">
        <v>73</v>
      </c>
      <c r="C119" s="127" t="s">
        <v>74</v>
      </c>
      <c r="D119" s="126"/>
      <c r="E119" s="126"/>
      <c r="F119" s="126"/>
      <c r="G119" s="12">
        <v>5579.18</v>
      </c>
      <c r="H119" s="12">
        <v>4977.11</v>
      </c>
      <c r="I119" s="14">
        <v>4899.27</v>
      </c>
      <c r="J119" s="12">
        <v>3946.89</v>
      </c>
      <c r="K119" s="52">
        <f t="shared" si="4"/>
        <v>70.74319165181979</v>
      </c>
      <c r="L119" s="52">
        <f t="shared" si="5"/>
        <v>80.56077742194245</v>
      </c>
    </row>
    <row r="120" spans="2:12" ht="12.75">
      <c r="B120" s="10" t="s">
        <v>1</v>
      </c>
      <c r="C120" s="127" t="s">
        <v>2</v>
      </c>
      <c r="D120" s="126"/>
      <c r="E120" s="126"/>
      <c r="F120" s="126"/>
      <c r="G120" s="12">
        <v>497.71</v>
      </c>
      <c r="H120" s="12">
        <v>929.06</v>
      </c>
      <c r="I120" s="14">
        <v>331.8</v>
      </c>
      <c r="J120" s="12">
        <v>331.8</v>
      </c>
      <c r="K120" s="52">
        <f t="shared" si="4"/>
        <v>66.66532719856946</v>
      </c>
      <c r="L120" s="52">
        <f t="shared" si="5"/>
        <v>100</v>
      </c>
    </row>
    <row r="121" spans="2:12" ht="12.75">
      <c r="B121" s="10" t="s">
        <v>77</v>
      </c>
      <c r="C121" s="127" t="s">
        <v>78</v>
      </c>
      <c r="D121" s="126"/>
      <c r="E121" s="126"/>
      <c r="F121" s="126"/>
      <c r="G121" s="12">
        <v>920.58</v>
      </c>
      <c r="H121" s="12">
        <v>821.55</v>
      </c>
      <c r="I121" s="14">
        <v>808.4</v>
      </c>
      <c r="J121" s="12">
        <v>651.26</v>
      </c>
      <c r="K121" s="52">
        <f t="shared" si="4"/>
        <v>70.74453062199917</v>
      </c>
      <c r="L121" s="52">
        <f t="shared" si="5"/>
        <v>80.56160316674914</v>
      </c>
    </row>
    <row r="122" spans="2:12" ht="12.75">
      <c r="B122" s="57">
        <v>3211</v>
      </c>
      <c r="C122" s="131" t="s">
        <v>4</v>
      </c>
      <c r="D122" s="132"/>
      <c r="E122" s="132"/>
      <c r="F122" s="133"/>
      <c r="G122" s="12">
        <v>0</v>
      </c>
      <c r="H122" s="12">
        <v>0</v>
      </c>
      <c r="I122" s="14">
        <v>0</v>
      </c>
      <c r="J122" s="12"/>
      <c r="K122" s="52" t="e">
        <f t="shared" si="4"/>
        <v>#DIV/0!</v>
      </c>
      <c r="L122" s="52" t="e">
        <f t="shared" si="5"/>
        <v>#DIV/0!</v>
      </c>
    </row>
    <row r="123" spans="2:12" ht="12.75">
      <c r="B123" s="10" t="s">
        <v>93</v>
      </c>
      <c r="C123" s="127" t="s">
        <v>94</v>
      </c>
      <c r="D123" s="126"/>
      <c r="E123" s="126"/>
      <c r="F123" s="126"/>
      <c r="G123" s="12">
        <v>0</v>
      </c>
      <c r="H123" s="12">
        <v>0</v>
      </c>
      <c r="I123" s="14">
        <f>H123</f>
        <v>0</v>
      </c>
      <c r="J123" s="12"/>
      <c r="K123" s="52" t="e">
        <f t="shared" si="4"/>
        <v>#DIV/0!</v>
      </c>
      <c r="L123" s="52" t="e">
        <f t="shared" si="5"/>
        <v>#DIV/0!</v>
      </c>
    </row>
    <row r="124" spans="2:12" ht="12.75">
      <c r="B124" s="10" t="s">
        <v>79</v>
      </c>
      <c r="C124" s="127" t="s">
        <v>95</v>
      </c>
      <c r="D124" s="126"/>
      <c r="E124" s="126"/>
      <c r="F124" s="126"/>
      <c r="G124" s="12">
        <v>690.34</v>
      </c>
      <c r="H124" s="12">
        <v>1327.23</v>
      </c>
      <c r="I124" s="14">
        <v>517.16</v>
      </c>
      <c r="J124" s="12">
        <v>413.48</v>
      </c>
      <c r="K124" s="52">
        <f t="shared" si="4"/>
        <v>59.895124141727266</v>
      </c>
      <c r="L124" s="52">
        <f t="shared" si="5"/>
        <v>79.9520457885374</v>
      </c>
    </row>
    <row r="125" spans="2:12" ht="12.75">
      <c r="B125" s="123" t="s">
        <v>96</v>
      </c>
      <c r="C125" s="124"/>
      <c r="D125" s="124"/>
      <c r="E125" s="124"/>
      <c r="F125" s="124"/>
      <c r="G125" s="49">
        <f aca="true" t="shared" si="7" ref="G125:I126">+G126</f>
        <v>1949.24</v>
      </c>
      <c r="H125" s="49">
        <f t="shared" si="7"/>
        <v>1990.84</v>
      </c>
      <c r="I125" s="55">
        <f t="shared" si="7"/>
        <v>990</v>
      </c>
      <c r="J125" s="35">
        <f>+J126</f>
        <v>1157.69</v>
      </c>
      <c r="K125" s="50">
        <f>J125/G125*100</f>
        <v>59.391865547598044</v>
      </c>
      <c r="L125" s="50">
        <f>J125/I125*100</f>
        <v>116.93838383838384</v>
      </c>
    </row>
    <row r="126" spans="2:12" ht="12.75">
      <c r="B126" s="125" t="s">
        <v>91</v>
      </c>
      <c r="C126" s="126"/>
      <c r="D126" s="126"/>
      <c r="E126" s="126"/>
      <c r="F126" s="126"/>
      <c r="G126" s="8">
        <f t="shared" si="7"/>
        <v>1949.24</v>
      </c>
      <c r="H126" s="8">
        <f t="shared" si="7"/>
        <v>1990.84</v>
      </c>
      <c r="I126" s="9">
        <f t="shared" si="7"/>
        <v>990</v>
      </c>
      <c r="J126" s="8">
        <f>+J127</f>
        <v>1157.69</v>
      </c>
      <c r="K126" s="53">
        <f t="shared" si="4"/>
        <v>59.391865547598044</v>
      </c>
      <c r="L126" s="53">
        <f t="shared" si="5"/>
        <v>116.93838383838384</v>
      </c>
    </row>
    <row r="127" spans="2:12" ht="12.75">
      <c r="B127" s="10" t="s">
        <v>55</v>
      </c>
      <c r="C127" s="127" t="s">
        <v>56</v>
      </c>
      <c r="D127" s="126"/>
      <c r="E127" s="126"/>
      <c r="F127" s="126"/>
      <c r="G127" s="12">
        <v>1949.24</v>
      </c>
      <c r="H127" s="12">
        <v>1990.84</v>
      </c>
      <c r="I127" s="14">
        <v>990</v>
      </c>
      <c r="J127" s="12">
        <v>1157.69</v>
      </c>
      <c r="K127" s="52">
        <f t="shared" si="4"/>
        <v>59.391865547598044</v>
      </c>
      <c r="L127" s="52">
        <f t="shared" si="5"/>
        <v>116.93838383838384</v>
      </c>
    </row>
    <row r="128" spans="2:12" ht="12.75">
      <c r="B128" s="123" t="s">
        <v>97</v>
      </c>
      <c r="C128" s="124"/>
      <c r="D128" s="124"/>
      <c r="E128" s="124"/>
      <c r="F128" s="124"/>
      <c r="G128" s="49">
        <f>SUM(G130)</f>
        <v>82.42</v>
      </c>
      <c r="H128" s="49">
        <f aca="true" t="shared" si="8" ref="H128:J129">+H129</f>
        <v>99.54</v>
      </c>
      <c r="I128" s="55">
        <f t="shared" si="8"/>
        <v>99.54</v>
      </c>
      <c r="J128" s="35">
        <f t="shared" si="8"/>
        <v>68</v>
      </c>
      <c r="K128" s="50">
        <f>J128/G128*100</f>
        <v>82.50424654210143</v>
      </c>
      <c r="L128" s="50">
        <f>J128/I128*100</f>
        <v>68.3142455294354</v>
      </c>
    </row>
    <row r="129" spans="2:12" ht="12.75">
      <c r="B129" s="125" t="s">
        <v>91</v>
      </c>
      <c r="C129" s="126"/>
      <c r="D129" s="126"/>
      <c r="E129" s="126"/>
      <c r="F129" s="126"/>
      <c r="G129" s="56">
        <v>0</v>
      </c>
      <c r="H129" s="61">
        <f t="shared" si="8"/>
        <v>99.54</v>
      </c>
      <c r="I129" s="9">
        <f t="shared" si="8"/>
        <v>99.54</v>
      </c>
      <c r="J129" s="8">
        <f t="shared" si="8"/>
        <v>68</v>
      </c>
      <c r="K129" s="53" t="e">
        <f t="shared" si="4"/>
        <v>#DIV/0!</v>
      </c>
      <c r="L129" s="53">
        <f t="shared" si="5"/>
        <v>68.3142455294354</v>
      </c>
    </row>
    <row r="130" spans="2:12" ht="12.75">
      <c r="B130" s="10" t="s">
        <v>55</v>
      </c>
      <c r="C130" s="127" t="s">
        <v>56</v>
      </c>
      <c r="D130" s="126"/>
      <c r="E130" s="126"/>
      <c r="F130" s="126"/>
      <c r="G130" s="12">
        <v>82.42</v>
      </c>
      <c r="H130" s="12">
        <v>99.54</v>
      </c>
      <c r="I130" s="14">
        <v>99.54</v>
      </c>
      <c r="J130" s="12">
        <v>68</v>
      </c>
      <c r="K130" s="52">
        <f t="shared" si="4"/>
        <v>82.50424654210143</v>
      </c>
      <c r="L130" s="52">
        <f t="shared" si="5"/>
        <v>68.3142455294354</v>
      </c>
    </row>
    <row r="131" spans="2:12" ht="12.75">
      <c r="B131" s="123" t="s">
        <v>164</v>
      </c>
      <c r="C131" s="124"/>
      <c r="D131" s="124"/>
      <c r="E131" s="124"/>
      <c r="F131" s="124"/>
      <c r="G131" s="50">
        <f>SUM(G133)</f>
        <v>0</v>
      </c>
      <c r="H131" s="50">
        <f>+H132</f>
        <v>0</v>
      </c>
      <c r="I131" s="55">
        <f>+I132</f>
        <v>6272</v>
      </c>
      <c r="J131" s="50">
        <f>+J132</f>
        <v>5617.18</v>
      </c>
      <c r="K131" s="50" t="e">
        <f aca="true" t="shared" si="9" ref="K131:K136">J131/G131*100</f>
        <v>#DIV/0!</v>
      </c>
      <c r="L131" s="50">
        <f aca="true" t="shared" si="10" ref="L131:L136">J131/I131*100</f>
        <v>89.55963010204083</v>
      </c>
    </row>
    <row r="132" spans="2:12" ht="12.75">
      <c r="B132" s="125" t="s">
        <v>122</v>
      </c>
      <c r="C132" s="126"/>
      <c r="D132" s="126"/>
      <c r="E132" s="126"/>
      <c r="F132" s="126"/>
      <c r="G132" s="8">
        <f>SUM(G133:G136)</f>
        <v>0</v>
      </c>
      <c r="H132" s="8">
        <f>SUM(H133:H136)</f>
        <v>0</v>
      </c>
      <c r="I132" s="8">
        <f>SUM(I133:I136)</f>
        <v>6272</v>
      </c>
      <c r="J132" s="8">
        <f>SUM(J133:J136)</f>
        <v>5617.18</v>
      </c>
      <c r="K132" s="56" t="e">
        <f t="shared" si="9"/>
        <v>#DIV/0!</v>
      </c>
      <c r="L132" s="56">
        <f t="shared" si="10"/>
        <v>89.55963010204083</v>
      </c>
    </row>
    <row r="133" spans="2:12" ht="12.75">
      <c r="B133" s="10" t="s">
        <v>73</v>
      </c>
      <c r="C133" s="127" t="s">
        <v>74</v>
      </c>
      <c r="D133" s="126"/>
      <c r="E133" s="126"/>
      <c r="F133" s="126"/>
      <c r="G133" s="12">
        <v>0</v>
      </c>
      <c r="H133" s="12">
        <v>0</v>
      </c>
      <c r="I133" s="14">
        <v>4200</v>
      </c>
      <c r="J133" s="12">
        <v>3952.38</v>
      </c>
      <c r="K133" s="52" t="e">
        <f t="shared" si="9"/>
        <v>#DIV/0!</v>
      </c>
      <c r="L133" s="52">
        <f t="shared" si="10"/>
        <v>94.10428571428572</v>
      </c>
    </row>
    <row r="134" spans="2:12" ht="12.75">
      <c r="B134" s="10" t="s">
        <v>1</v>
      </c>
      <c r="C134" s="127" t="s">
        <v>2</v>
      </c>
      <c r="D134" s="126"/>
      <c r="E134" s="126"/>
      <c r="F134" s="126"/>
      <c r="G134" s="12">
        <v>0</v>
      </c>
      <c r="H134" s="12">
        <v>0</v>
      </c>
      <c r="I134" s="14">
        <v>800</v>
      </c>
      <c r="J134" s="12">
        <v>600</v>
      </c>
      <c r="K134" s="52" t="e">
        <f t="shared" si="9"/>
        <v>#DIV/0!</v>
      </c>
      <c r="L134" s="52">
        <f t="shared" si="10"/>
        <v>75</v>
      </c>
    </row>
    <row r="135" spans="2:12" ht="12.75">
      <c r="B135" s="10" t="s">
        <v>77</v>
      </c>
      <c r="C135" s="127" t="s">
        <v>78</v>
      </c>
      <c r="D135" s="126"/>
      <c r="E135" s="126"/>
      <c r="F135" s="126"/>
      <c r="G135" s="12">
        <v>0</v>
      </c>
      <c r="H135" s="12">
        <v>0</v>
      </c>
      <c r="I135" s="14">
        <v>760</v>
      </c>
      <c r="J135" s="12">
        <v>652.14</v>
      </c>
      <c r="K135" s="52" t="e">
        <f t="shared" si="9"/>
        <v>#DIV/0!</v>
      </c>
      <c r="L135" s="52">
        <f t="shared" si="10"/>
        <v>85.8078947368421</v>
      </c>
    </row>
    <row r="136" spans="2:12" ht="12.75">
      <c r="B136" s="10" t="s">
        <v>79</v>
      </c>
      <c r="C136" s="128" t="s">
        <v>95</v>
      </c>
      <c r="D136" s="129"/>
      <c r="E136" s="129"/>
      <c r="F136" s="130"/>
      <c r="G136" s="12">
        <v>0</v>
      </c>
      <c r="H136" s="12">
        <v>0</v>
      </c>
      <c r="I136" s="14">
        <v>512</v>
      </c>
      <c r="J136" s="12">
        <v>412.66</v>
      </c>
      <c r="K136" s="52" t="e">
        <f t="shared" si="9"/>
        <v>#DIV/0!</v>
      </c>
      <c r="L136" s="52">
        <f t="shared" si="10"/>
        <v>80.59765625</v>
      </c>
    </row>
    <row r="137" spans="2:12" ht="12.75" customHeight="1">
      <c r="B137" s="123" t="s">
        <v>176</v>
      </c>
      <c r="C137" s="124"/>
      <c r="D137" s="124"/>
      <c r="E137" s="124"/>
      <c r="F137" s="124"/>
      <c r="G137" s="50">
        <f>SUM(G139)</f>
        <v>0</v>
      </c>
      <c r="H137" s="50">
        <f>+H138</f>
        <v>0</v>
      </c>
      <c r="I137" s="55">
        <f>+I138</f>
        <v>35000</v>
      </c>
      <c r="J137" s="50">
        <f>+J138</f>
        <v>32595.48</v>
      </c>
      <c r="K137" s="50" t="e">
        <f>J137/G137*100</f>
        <v>#DIV/0!</v>
      </c>
      <c r="L137" s="50">
        <f>J137/I137*100</f>
        <v>93.12994285714285</v>
      </c>
    </row>
    <row r="138" spans="2:12" ht="12.75" customHeight="1">
      <c r="B138" s="125" t="s">
        <v>175</v>
      </c>
      <c r="C138" s="126"/>
      <c r="D138" s="126"/>
      <c r="E138" s="126"/>
      <c r="F138" s="126"/>
      <c r="G138" s="8">
        <f>SUM(G139:G139)</f>
        <v>0</v>
      </c>
      <c r="H138" s="8">
        <f>SUM(H139:H139)</f>
        <v>0</v>
      </c>
      <c r="I138" s="8">
        <f>SUM(I139:I139)</f>
        <v>35000</v>
      </c>
      <c r="J138" s="8">
        <f>SUM(J139:J139)</f>
        <v>32595.48</v>
      </c>
      <c r="K138" s="56" t="e">
        <f>J138/G138*100</f>
        <v>#DIV/0!</v>
      </c>
      <c r="L138" s="56">
        <f>J138/I138*100</f>
        <v>93.12994285714285</v>
      </c>
    </row>
    <row r="139" spans="2:12" ht="12.75">
      <c r="B139" s="10">
        <v>3222</v>
      </c>
      <c r="C139" s="127" t="s">
        <v>56</v>
      </c>
      <c r="D139" s="126"/>
      <c r="E139" s="126"/>
      <c r="F139" s="126"/>
      <c r="G139" s="12">
        <v>0</v>
      </c>
      <c r="H139" s="12">
        <v>0</v>
      </c>
      <c r="I139" s="14">
        <v>35000</v>
      </c>
      <c r="J139" s="12">
        <v>32595.48</v>
      </c>
      <c r="K139" s="52" t="e">
        <f>J139/G139*100</f>
        <v>#DIV/0!</v>
      </c>
      <c r="L139" s="52">
        <f>J139/I139*100</f>
        <v>93.12994285714285</v>
      </c>
    </row>
  </sheetData>
  <sheetProtection/>
  <mergeCells count="134">
    <mergeCell ref="B2:E2"/>
    <mergeCell ref="B3:D3"/>
    <mergeCell ref="C17:F17"/>
    <mergeCell ref="B13:F13"/>
    <mergeCell ref="C14:F14"/>
    <mergeCell ref="C22:F22"/>
    <mergeCell ref="C10:L10"/>
    <mergeCell ref="H8:L8"/>
    <mergeCell ref="B4:L4"/>
    <mergeCell ref="C11:F11"/>
    <mergeCell ref="B12:F12"/>
    <mergeCell ref="C15:F15"/>
    <mergeCell ref="C16:F16"/>
    <mergeCell ref="B114:F114"/>
    <mergeCell ref="C25:F25"/>
    <mergeCell ref="C18:F18"/>
    <mergeCell ref="C20:F20"/>
    <mergeCell ref="C21:F21"/>
    <mergeCell ref="C29:F29"/>
    <mergeCell ref="C30:F30"/>
    <mergeCell ref="C23:F23"/>
    <mergeCell ref="C19:F19"/>
    <mergeCell ref="C31:F31"/>
    <mergeCell ref="C26:F26"/>
    <mergeCell ref="C27:F27"/>
    <mergeCell ref="C28:F28"/>
    <mergeCell ref="C24:F24"/>
    <mergeCell ref="C36:F36"/>
    <mergeCell ref="C37:F37"/>
    <mergeCell ref="C43:F43"/>
    <mergeCell ref="C46:F46"/>
    <mergeCell ref="C38:F38"/>
    <mergeCell ref="C32:F32"/>
    <mergeCell ref="C33:F33"/>
    <mergeCell ref="C35:F35"/>
    <mergeCell ref="B44:F44"/>
    <mergeCell ref="C34:F34"/>
    <mergeCell ref="C47:F47"/>
    <mergeCell ref="C48:F48"/>
    <mergeCell ref="C50:F50"/>
    <mergeCell ref="C54:F54"/>
    <mergeCell ref="C45:F45"/>
    <mergeCell ref="C39:F39"/>
    <mergeCell ref="C40:F40"/>
    <mergeCell ref="C41:F41"/>
    <mergeCell ref="C51:F51"/>
    <mergeCell ref="C42:F42"/>
    <mergeCell ref="C53:F53"/>
    <mergeCell ref="C55:F55"/>
    <mergeCell ref="C64:F64"/>
    <mergeCell ref="C56:F56"/>
    <mergeCell ref="C52:F52"/>
    <mergeCell ref="C58:F58"/>
    <mergeCell ref="C61:F61"/>
    <mergeCell ref="B63:F63"/>
    <mergeCell ref="C59:F59"/>
    <mergeCell ref="C60:F60"/>
    <mergeCell ref="C62:F62"/>
    <mergeCell ref="C70:F70"/>
    <mergeCell ref="C69:F69"/>
    <mergeCell ref="C57:F57"/>
    <mergeCell ref="B71:F71"/>
    <mergeCell ref="C72:F72"/>
    <mergeCell ref="C65:F65"/>
    <mergeCell ref="C66:F66"/>
    <mergeCell ref="C68:F68"/>
    <mergeCell ref="C74:F74"/>
    <mergeCell ref="C67:F67"/>
    <mergeCell ref="C75:F75"/>
    <mergeCell ref="C76:F76"/>
    <mergeCell ref="C85:F85"/>
    <mergeCell ref="C73:F73"/>
    <mergeCell ref="C78:F78"/>
    <mergeCell ref="C79:F79"/>
    <mergeCell ref="C82:F82"/>
    <mergeCell ref="C83:F83"/>
    <mergeCell ref="C93:F93"/>
    <mergeCell ref="C84:F84"/>
    <mergeCell ref="C77:F77"/>
    <mergeCell ref="C89:F89"/>
    <mergeCell ref="C90:F90"/>
    <mergeCell ref="C80:F80"/>
    <mergeCell ref="C91:F91"/>
    <mergeCell ref="C87:F87"/>
    <mergeCell ref="C88:F88"/>
    <mergeCell ref="C124:F124"/>
    <mergeCell ref="C95:F95"/>
    <mergeCell ref="C97:F97"/>
    <mergeCell ref="C86:F86"/>
    <mergeCell ref="C104:F104"/>
    <mergeCell ref="C108:F108"/>
    <mergeCell ref="B111:F111"/>
    <mergeCell ref="C110:F110"/>
    <mergeCell ref="C98:F98"/>
    <mergeCell ref="C92:F92"/>
    <mergeCell ref="C122:F122"/>
    <mergeCell ref="C94:F94"/>
    <mergeCell ref="C130:F130"/>
    <mergeCell ref="C127:F127"/>
    <mergeCell ref="B128:F128"/>
    <mergeCell ref="B129:F129"/>
    <mergeCell ref="B112:F112"/>
    <mergeCell ref="C107:F107"/>
    <mergeCell ref="C120:F120"/>
    <mergeCell ref="C121:F121"/>
    <mergeCell ref="C106:F106"/>
    <mergeCell ref="C105:F105"/>
    <mergeCell ref="C102:F102"/>
    <mergeCell ref="B103:F103"/>
    <mergeCell ref="B125:F125"/>
    <mergeCell ref="B126:F126"/>
    <mergeCell ref="C123:F123"/>
    <mergeCell ref="C113:F113"/>
    <mergeCell ref="B118:F118"/>
    <mergeCell ref="C119:F119"/>
    <mergeCell ref="C49:F49"/>
    <mergeCell ref="C96:F96"/>
    <mergeCell ref="B115:F115"/>
    <mergeCell ref="C116:F116"/>
    <mergeCell ref="C117:F117"/>
    <mergeCell ref="C81:F81"/>
    <mergeCell ref="C99:F99"/>
    <mergeCell ref="C100:F100"/>
    <mergeCell ref="C101:F101"/>
    <mergeCell ref="C109:F109"/>
    <mergeCell ref="B137:F137"/>
    <mergeCell ref="B138:F138"/>
    <mergeCell ref="C139:F139"/>
    <mergeCell ref="C136:F136"/>
    <mergeCell ref="B132:F132"/>
    <mergeCell ref="B131:F131"/>
    <mergeCell ref="C133:F133"/>
    <mergeCell ref="C134:F134"/>
    <mergeCell ref="C135:F135"/>
  </mergeCells>
  <printOptions/>
  <pageMargins left="0" right="0" top="0" bottom="0.39375000000000004" header="0" footer="0"/>
  <pageSetup fitToHeight="0" fitToWidth="1"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showGridLines="0" tabSelected="1" zoomScalePageLayoutView="0" workbookViewId="0" topLeftCell="A1">
      <pane ySplit="4" topLeftCell="A29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43.7109375" style="0" customWidth="1"/>
    <col min="4" max="4" width="16.140625" style="0" customWidth="1"/>
    <col min="5" max="8" width="12.140625" style="0" customWidth="1"/>
    <col min="9" max="9" width="10.8515625" style="0" customWidth="1"/>
    <col min="10" max="10" width="0" style="0" hidden="1" customWidth="1"/>
  </cols>
  <sheetData>
    <row r="1" spans="2:12" ht="13.5" thickBot="1">
      <c r="B1" s="142" t="s">
        <v>162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2:9" ht="31.5" customHeight="1" thickBot="1" thickTop="1">
      <c r="B2" s="1"/>
      <c r="C2" s="1"/>
      <c r="D2" s="66" t="s">
        <v>128</v>
      </c>
      <c r="E2" s="2"/>
      <c r="F2" s="2"/>
      <c r="G2" s="2"/>
      <c r="H2" s="2"/>
      <c r="I2" s="48"/>
    </row>
    <row r="3" spans="2:9" ht="33.75" customHeight="1" thickTop="1">
      <c r="B3" s="16" t="s">
        <v>121</v>
      </c>
      <c r="C3" s="17" t="s">
        <v>116</v>
      </c>
      <c r="D3" s="62" t="s">
        <v>174</v>
      </c>
      <c r="E3" s="19" t="s">
        <v>131</v>
      </c>
      <c r="F3" s="19" t="s">
        <v>132</v>
      </c>
      <c r="G3" s="62" t="s">
        <v>163</v>
      </c>
      <c r="H3" s="19" t="s">
        <v>117</v>
      </c>
      <c r="I3" s="19" t="s">
        <v>117</v>
      </c>
    </row>
    <row r="4" spans="2:9" ht="28.5" customHeight="1">
      <c r="B4" s="162">
        <v>1</v>
      </c>
      <c r="C4" s="162"/>
      <c r="D4" s="18">
        <v>2</v>
      </c>
      <c r="E4" s="37">
        <v>3</v>
      </c>
      <c r="F4" s="37">
        <v>4</v>
      </c>
      <c r="G4" s="37">
        <v>5</v>
      </c>
      <c r="H4" s="37" t="s">
        <v>119</v>
      </c>
      <c r="I4" s="37" t="s">
        <v>120</v>
      </c>
    </row>
    <row r="5" spans="2:9" ht="12.75">
      <c r="B5" s="144" t="s">
        <v>0</v>
      </c>
      <c r="C5" s="145"/>
      <c r="D5" s="20">
        <f>+D7</f>
        <v>57163.84</v>
      </c>
      <c r="E5" s="20">
        <f>+E7</f>
        <v>53500.57</v>
      </c>
      <c r="F5" s="20">
        <f>+F7</f>
        <v>53500.57</v>
      </c>
      <c r="G5" s="20">
        <f>+G7</f>
        <v>54899</v>
      </c>
      <c r="H5" s="39">
        <f>G5/D5*100</f>
        <v>96.03798485196236</v>
      </c>
      <c r="I5" s="40">
        <f>G5/F5*100</f>
        <v>102.6138600018654</v>
      </c>
    </row>
    <row r="6" spans="2:9" ht="12.75">
      <c r="B6" s="46">
        <v>67</v>
      </c>
      <c r="C6" s="21"/>
      <c r="D6" s="23"/>
      <c r="E6" s="23"/>
      <c r="F6" s="23"/>
      <c r="G6" s="23"/>
      <c r="H6" s="23"/>
      <c r="I6" s="23"/>
    </row>
    <row r="7" spans="2:9" ht="12.75">
      <c r="B7" s="47">
        <v>6711</v>
      </c>
      <c r="C7" s="73" t="s">
        <v>136</v>
      </c>
      <c r="D7" s="22">
        <v>57163.84</v>
      </c>
      <c r="E7" s="22">
        <v>53500.57</v>
      </c>
      <c r="F7" s="22">
        <f>+E7</f>
        <v>53500.57</v>
      </c>
      <c r="G7" s="22">
        <v>54899</v>
      </c>
      <c r="H7" s="41">
        <f aca="true" t="shared" si="0" ref="H7:H24">G7/D7*100</f>
        <v>96.03798485196236</v>
      </c>
      <c r="I7" s="41">
        <f aca="true" t="shared" si="1" ref="I7:I24">G7/F7*100</f>
        <v>102.6138600018654</v>
      </c>
    </row>
    <row r="8" spans="2:9" ht="12.75">
      <c r="B8" s="146" t="s">
        <v>51</v>
      </c>
      <c r="C8" s="147"/>
      <c r="D8" s="20">
        <f>+D10+D9</f>
        <v>972.73</v>
      </c>
      <c r="E8" s="20">
        <f>+E10+E9+E11</f>
        <v>2389.02</v>
      </c>
      <c r="F8" s="20">
        <f>+F10+F9+F11</f>
        <v>3924.73</v>
      </c>
      <c r="G8" s="20">
        <f>+G10+G9</f>
        <v>2142.2200000000003</v>
      </c>
      <c r="H8" s="42">
        <f t="shared" si="0"/>
        <v>220.2276068384855</v>
      </c>
      <c r="I8" s="40">
        <f t="shared" si="1"/>
        <v>54.58260823037509</v>
      </c>
    </row>
    <row r="9" spans="2:9" ht="12.75">
      <c r="B9" s="45" t="s">
        <v>98</v>
      </c>
      <c r="C9" s="24" t="s">
        <v>99</v>
      </c>
      <c r="D9" s="25">
        <v>596.74</v>
      </c>
      <c r="E9" s="25">
        <v>398.17</v>
      </c>
      <c r="F9" s="25">
        <v>403</v>
      </c>
      <c r="G9" s="25">
        <v>485.52</v>
      </c>
      <c r="H9" s="51">
        <f t="shared" si="0"/>
        <v>81.36206723196031</v>
      </c>
      <c r="I9" s="51">
        <f t="shared" si="1"/>
        <v>120.47642679900743</v>
      </c>
    </row>
    <row r="10" spans="2:9" ht="12.75">
      <c r="B10" s="45" t="s">
        <v>100</v>
      </c>
      <c r="C10" s="24" t="s">
        <v>101</v>
      </c>
      <c r="D10" s="25">
        <v>375.99</v>
      </c>
      <c r="E10" s="25">
        <v>663.61</v>
      </c>
      <c r="F10" s="25">
        <v>1597</v>
      </c>
      <c r="G10" s="25">
        <v>1656.7</v>
      </c>
      <c r="H10" s="51">
        <f t="shared" si="0"/>
        <v>440.6234208356605</v>
      </c>
      <c r="I10" s="51">
        <f t="shared" si="1"/>
        <v>103.73825923606763</v>
      </c>
    </row>
    <row r="11" spans="2:9" ht="12.75">
      <c r="B11" s="89">
        <v>9221</v>
      </c>
      <c r="C11" s="87" t="s">
        <v>168</v>
      </c>
      <c r="D11" s="25">
        <v>1924.73</v>
      </c>
      <c r="E11" s="25">
        <v>1327.24</v>
      </c>
      <c r="F11" s="25">
        <v>1924.73</v>
      </c>
      <c r="G11" s="25">
        <v>241.2</v>
      </c>
      <c r="H11" s="51"/>
      <c r="I11" s="51"/>
    </row>
    <row r="12" spans="2:9" ht="12.75">
      <c r="B12" s="146" t="s">
        <v>65</v>
      </c>
      <c r="C12" s="147"/>
      <c r="D12" s="38">
        <f>+D13+D15</f>
        <v>9150.72</v>
      </c>
      <c r="E12" s="20">
        <f>+E13+E15</f>
        <v>8778.13</v>
      </c>
      <c r="F12" s="20">
        <f>+F13+F15</f>
        <v>2414.59</v>
      </c>
      <c r="G12" s="20">
        <f>+G13</f>
        <v>2302.09</v>
      </c>
      <c r="H12" s="118">
        <f t="shared" si="0"/>
        <v>25.157473947405233</v>
      </c>
      <c r="I12" s="118">
        <f t="shared" si="1"/>
        <v>95.34082390799267</v>
      </c>
    </row>
    <row r="13" spans="2:9" ht="12.75">
      <c r="B13" s="45" t="s">
        <v>102</v>
      </c>
      <c r="C13" s="24" t="s">
        <v>103</v>
      </c>
      <c r="D13" s="25">
        <v>9397.74</v>
      </c>
      <c r="E13" s="25">
        <v>9025.15</v>
      </c>
      <c r="F13" s="25">
        <v>2414.59</v>
      </c>
      <c r="G13" s="25">
        <v>2302.09</v>
      </c>
      <c r="H13" s="119">
        <f t="shared" si="0"/>
        <v>24.496208662933856</v>
      </c>
      <c r="I13" s="119">
        <f t="shared" si="1"/>
        <v>95.34082390799267</v>
      </c>
    </row>
    <row r="14" spans="2:9" ht="12.75">
      <c r="B14" s="89">
        <v>9221</v>
      </c>
      <c r="C14" s="87" t="s">
        <v>168</v>
      </c>
      <c r="D14" s="25">
        <v>0</v>
      </c>
      <c r="E14" s="25"/>
      <c r="F14" s="25">
        <v>0</v>
      </c>
      <c r="G14" s="25">
        <v>522.03</v>
      </c>
      <c r="H14" s="119" t="e">
        <f t="shared" si="0"/>
        <v>#DIV/0!</v>
      </c>
      <c r="I14" s="119" t="e">
        <f t="shared" si="1"/>
        <v>#DIV/0!</v>
      </c>
    </row>
    <row r="15" spans="2:9" ht="12.75">
      <c r="B15" s="89">
        <v>9222</v>
      </c>
      <c r="C15" s="87" t="s">
        <v>179</v>
      </c>
      <c r="D15" s="25">
        <v>-247.02</v>
      </c>
      <c r="E15" s="25">
        <v>-247.02</v>
      </c>
      <c r="F15" s="25">
        <v>0</v>
      </c>
      <c r="G15" s="25">
        <v>0</v>
      </c>
      <c r="H15" s="119"/>
      <c r="I15" s="119" t="e">
        <f t="shared" si="1"/>
        <v>#DIV/0!</v>
      </c>
    </row>
    <row r="16" spans="2:9" ht="12.75">
      <c r="B16" s="146" t="s">
        <v>72</v>
      </c>
      <c r="C16" s="152"/>
      <c r="D16" s="97">
        <f>+D17+D18+D19+D20+D21+D22</f>
        <v>788085.35</v>
      </c>
      <c r="E16" s="97">
        <f>+E17+E18+E19+E20+E22</f>
        <v>840094.99</v>
      </c>
      <c r="F16" s="97">
        <f>+F17+F18+F19+F20+F22</f>
        <v>913473.93</v>
      </c>
      <c r="G16" s="97">
        <f>+G17+G18+G19+G20</f>
        <v>823769.4600000001</v>
      </c>
      <c r="H16" s="118">
        <f>G16/D16*100</f>
        <v>104.52794992319043</v>
      </c>
      <c r="I16" s="118">
        <f t="shared" si="1"/>
        <v>90.17985439387417</v>
      </c>
    </row>
    <row r="17" spans="2:9" ht="12.75">
      <c r="B17" s="27" t="s">
        <v>104</v>
      </c>
      <c r="C17" s="24" t="s">
        <v>105</v>
      </c>
      <c r="D17" s="25">
        <v>843.97</v>
      </c>
      <c r="E17" s="25">
        <v>663.61</v>
      </c>
      <c r="F17" s="25">
        <v>750</v>
      </c>
      <c r="G17" s="25">
        <v>1021.68</v>
      </c>
      <c r="H17" s="119">
        <f t="shared" si="0"/>
        <v>121.0564356552958</v>
      </c>
      <c r="I17" s="119">
        <f t="shared" si="1"/>
        <v>136.224</v>
      </c>
    </row>
    <row r="18" spans="2:9" ht="22.5">
      <c r="B18" s="27" t="s">
        <v>106</v>
      </c>
      <c r="C18" s="24" t="s">
        <v>107</v>
      </c>
      <c r="D18" s="25">
        <v>786536.04</v>
      </c>
      <c r="E18" s="25">
        <v>834653.37</v>
      </c>
      <c r="F18" s="25">
        <v>909927.92</v>
      </c>
      <c r="G18" s="25">
        <v>822406.39</v>
      </c>
      <c r="H18" s="119">
        <f t="shared" si="0"/>
        <v>104.56054753702068</v>
      </c>
      <c r="I18" s="119">
        <f t="shared" si="1"/>
        <v>90.38148757980741</v>
      </c>
    </row>
    <row r="19" spans="2:9" ht="22.5">
      <c r="B19" s="27" t="s">
        <v>108</v>
      </c>
      <c r="C19" s="24" t="s">
        <v>109</v>
      </c>
      <c r="D19" s="25">
        <v>1232.6</v>
      </c>
      <c r="E19" s="25">
        <v>4645.29</v>
      </c>
      <c r="F19" s="25">
        <v>1828</v>
      </c>
      <c r="G19" s="25">
        <v>341.39</v>
      </c>
      <c r="H19" s="119">
        <f t="shared" si="0"/>
        <v>27.696738601330523</v>
      </c>
      <c r="I19" s="119">
        <f t="shared" si="1"/>
        <v>18.675601750547045</v>
      </c>
    </row>
    <row r="20" spans="2:9" ht="22.5">
      <c r="B20" s="27" t="s">
        <v>110</v>
      </c>
      <c r="C20" s="24" t="s">
        <v>111</v>
      </c>
      <c r="D20" s="25">
        <v>0</v>
      </c>
      <c r="E20" s="25"/>
      <c r="F20" s="25">
        <v>0</v>
      </c>
      <c r="G20" s="25">
        <v>0</v>
      </c>
      <c r="H20" s="119" t="e">
        <f t="shared" si="0"/>
        <v>#DIV/0!</v>
      </c>
      <c r="I20" s="119" t="e">
        <f t="shared" si="1"/>
        <v>#DIV/0!</v>
      </c>
    </row>
    <row r="21" spans="2:9" ht="12.75">
      <c r="B21" s="90">
        <v>9222</v>
      </c>
      <c r="C21" s="10" t="s">
        <v>179</v>
      </c>
      <c r="D21" s="25">
        <v>-1495.27</v>
      </c>
      <c r="E21" s="25"/>
      <c r="F21" s="25"/>
      <c r="G21" s="25"/>
      <c r="H21" s="119"/>
      <c r="I21" s="119"/>
    </row>
    <row r="22" spans="2:9" ht="12.75">
      <c r="B22" s="90">
        <v>9221</v>
      </c>
      <c r="C22" s="10" t="s">
        <v>168</v>
      </c>
      <c r="D22" s="25">
        <v>968.01</v>
      </c>
      <c r="E22" s="25">
        <v>132.72</v>
      </c>
      <c r="F22" s="25">
        <v>968.01</v>
      </c>
      <c r="G22" s="25">
        <v>2100.27</v>
      </c>
      <c r="H22" s="119">
        <f t="shared" si="0"/>
        <v>216.9677999194223</v>
      </c>
      <c r="I22" s="119">
        <f t="shared" si="1"/>
        <v>216.9677999194223</v>
      </c>
    </row>
    <row r="23" spans="2:9" ht="12.75">
      <c r="B23" s="146" t="s">
        <v>89</v>
      </c>
      <c r="C23" s="153"/>
      <c r="D23" s="38">
        <f>+D24+D26+D27</f>
        <v>993.06</v>
      </c>
      <c r="E23" s="38">
        <f>+E24+E26+E27</f>
        <v>0</v>
      </c>
      <c r="F23" s="38">
        <f>+F24+F26+F27</f>
        <v>0</v>
      </c>
      <c r="G23" s="38">
        <f>+G24+G26+G27</f>
        <v>66.48</v>
      </c>
      <c r="H23" s="118">
        <f t="shared" si="0"/>
        <v>6.694459549271949</v>
      </c>
      <c r="I23" s="118" t="e">
        <f t="shared" si="1"/>
        <v>#DIV/0!</v>
      </c>
    </row>
    <row r="24" spans="2:9" ht="12.75">
      <c r="B24" s="45" t="s">
        <v>112</v>
      </c>
      <c r="C24" s="24" t="s">
        <v>113</v>
      </c>
      <c r="D24" s="25">
        <v>993.06</v>
      </c>
      <c r="E24" s="25">
        <v>0</v>
      </c>
      <c r="F24" s="25">
        <v>0</v>
      </c>
      <c r="G24" s="25">
        <v>66.48</v>
      </c>
      <c r="H24" s="119">
        <f t="shared" si="0"/>
        <v>6.694459549271949</v>
      </c>
      <c r="I24" s="119" t="e">
        <f t="shared" si="1"/>
        <v>#DIV/0!</v>
      </c>
    </row>
    <row r="25" spans="2:9" ht="409.5" customHeight="1" hidden="1">
      <c r="B25" s="28"/>
      <c r="C25" s="28"/>
      <c r="D25" s="25">
        <v>0</v>
      </c>
      <c r="E25" s="29"/>
      <c r="F25" s="29"/>
      <c r="G25" s="29"/>
      <c r="H25" s="120"/>
      <c r="I25" s="120"/>
    </row>
    <row r="26" spans="2:9" ht="13.5" customHeight="1">
      <c r="B26" s="91">
        <v>6632</v>
      </c>
      <c r="C26" s="29" t="s">
        <v>167</v>
      </c>
      <c r="D26" s="25">
        <v>0</v>
      </c>
      <c r="E26" s="29"/>
      <c r="F26" s="29"/>
      <c r="G26" s="29"/>
      <c r="H26" s="120"/>
      <c r="I26" s="120"/>
    </row>
    <row r="27" spans="2:9" ht="13.5" customHeight="1">
      <c r="B27" s="91">
        <v>9221</v>
      </c>
      <c r="C27" s="29" t="s">
        <v>168</v>
      </c>
      <c r="D27" s="25">
        <v>0</v>
      </c>
      <c r="E27" s="29">
        <v>0</v>
      </c>
      <c r="F27" s="29">
        <v>0</v>
      </c>
      <c r="G27" s="29">
        <v>0</v>
      </c>
      <c r="H27" s="120"/>
      <c r="I27" s="120"/>
    </row>
    <row r="28" spans="2:9" ht="28.5" customHeight="1">
      <c r="B28" s="154" t="s">
        <v>90</v>
      </c>
      <c r="C28" s="155"/>
      <c r="D28" s="107"/>
      <c r="E28" s="113"/>
      <c r="F28" s="113"/>
      <c r="G28" s="113"/>
      <c r="H28" s="113"/>
      <c r="I28" s="114"/>
    </row>
    <row r="29" spans="2:9" ht="12.75">
      <c r="B29" s="148" t="s">
        <v>91</v>
      </c>
      <c r="C29" s="149"/>
      <c r="D29" s="38">
        <f>+D30</f>
        <v>4767.57</v>
      </c>
      <c r="E29" s="26">
        <f>+E30</f>
        <v>5441.64</v>
      </c>
      <c r="F29" s="26">
        <f>+F30</f>
        <v>2332.89</v>
      </c>
      <c r="G29" s="26">
        <f>+G30</f>
        <v>2332.89</v>
      </c>
      <c r="H29" s="163">
        <f>G29/D29*100</f>
        <v>48.932475034451514</v>
      </c>
      <c r="I29" s="164">
        <f>G29/F29*100</f>
        <v>100</v>
      </c>
    </row>
    <row r="30" spans="2:9" ht="12.75">
      <c r="B30" s="32">
        <v>6393</v>
      </c>
      <c r="C30" s="29"/>
      <c r="D30" s="25">
        <v>4767.57</v>
      </c>
      <c r="E30" s="25">
        <v>5441.64</v>
      </c>
      <c r="F30" s="25">
        <v>2332.89</v>
      </c>
      <c r="G30" s="25">
        <v>2332.89</v>
      </c>
      <c r="H30" s="120">
        <f>G30/D30*100</f>
        <v>48.932475034451514</v>
      </c>
      <c r="I30" s="120">
        <f>G30/F30*100</f>
        <v>100</v>
      </c>
    </row>
    <row r="31" spans="2:9" ht="12.75">
      <c r="B31" s="160" t="s">
        <v>92</v>
      </c>
      <c r="C31" s="161"/>
      <c r="D31" s="30"/>
      <c r="E31" s="30"/>
      <c r="F31" s="30"/>
      <c r="G31" s="30"/>
      <c r="H31" s="165"/>
      <c r="I31" s="166"/>
    </row>
    <row r="32" spans="2:9" ht="12.75">
      <c r="B32" s="150" t="s">
        <v>135</v>
      </c>
      <c r="C32" s="151"/>
      <c r="D32" s="70"/>
      <c r="E32" s="71"/>
      <c r="F32" s="71">
        <f>+F33</f>
        <v>251.22</v>
      </c>
      <c r="G32" s="71">
        <f>+G33</f>
        <v>251.22</v>
      </c>
      <c r="H32" s="117"/>
      <c r="I32" s="164"/>
    </row>
    <row r="33" spans="2:9" ht="12.75">
      <c r="B33" s="72">
        <v>6711</v>
      </c>
      <c r="C33" s="73" t="s">
        <v>136</v>
      </c>
      <c r="D33" s="74">
        <v>0</v>
      </c>
      <c r="E33" s="75">
        <v>0</v>
      </c>
      <c r="F33" s="115">
        <v>251.22</v>
      </c>
      <c r="G33" s="115">
        <v>251.22</v>
      </c>
      <c r="H33" s="167"/>
      <c r="I33" s="168"/>
    </row>
    <row r="34" spans="2:9" ht="12.75">
      <c r="B34" s="148" t="s">
        <v>91</v>
      </c>
      <c r="C34" s="149"/>
      <c r="D34" s="38">
        <f>+D35</f>
        <v>6953.77</v>
      </c>
      <c r="E34" s="26">
        <f>+E35</f>
        <v>8054.95</v>
      </c>
      <c r="F34" s="26">
        <f>+F35</f>
        <v>6807.85</v>
      </c>
      <c r="G34" s="26">
        <f>+G35</f>
        <v>6760.62</v>
      </c>
      <c r="H34" s="163">
        <f>G34/D34*100</f>
        <v>97.22237002374251</v>
      </c>
      <c r="I34" s="169">
        <f>G34/F34*100</f>
        <v>99.30624205879977</v>
      </c>
    </row>
    <row r="35" spans="2:9" ht="12.75">
      <c r="B35" s="33">
        <v>6393</v>
      </c>
      <c r="C35" s="34"/>
      <c r="D35" s="25">
        <v>6953.77</v>
      </c>
      <c r="E35" s="25">
        <v>8054.95</v>
      </c>
      <c r="F35" s="25">
        <v>6807.85</v>
      </c>
      <c r="G35" s="25">
        <v>6760.62</v>
      </c>
      <c r="H35" s="120">
        <f>G35/D35*100</f>
        <v>97.22237002374251</v>
      </c>
      <c r="I35" s="120">
        <f>G35/F35*100</f>
        <v>99.30624205879977</v>
      </c>
    </row>
    <row r="36" spans="2:9" ht="12.75">
      <c r="B36" s="160" t="s">
        <v>96</v>
      </c>
      <c r="C36" s="161"/>
      <c r="D36" s="30"/>
      <c r="E36" s="31"/>
      <c r="F36" s="31"/>
      <c r="G36" s="31">
        <v>3</v>
      </c>
      <c r="H36" s="170"/>
      <c r="I36" s="166"/>
    </row>
    <row r="37" spans="2:9" ht="12.75">
      <c r="B37" s="148" t="s">
        <v>91</v>
      </c>
      <c r="C37" s="149"/>
      <c r="D37" s="38">
        <f>+D38</f>
        <v>1376.84</v>
      </c>
      <c r="E37" s="26">
        <f>+E38</f>
        <v>1990.84</v>
      </c>
      <c r="F37" s="26">
        <f>+F38</f>
        <v>1232.28</v>
      </c>
      <c r="G37" s="26">
        <v>1232.28</v>
      </c>
      <c r="H37" s="171">
        <f>G37/D37*100</f>
        <v>89.5005955666599</v>
      </c>
      <c r="I37" s="169">
        <f>G37/F37*100</f>
        <v>100</v>
      </c>
    </row>
    <row r="38" spans="2:9" ht="12.75">
      <c r="B38" s="33">
        <v>6711</v>
      </c>
      <c r="C38" s="73" t="s">
        <v>136</v>
      </c>
      <c r="D38" s="25">
        <v>1376.84</v>
      </c>
      <c r="E38" s="25">
        <v>1990.84</v>
      </c>
      <c r="F38" s="25">
        <v>1232.28</v>
      </c>
      <c r="G38" s="25">
        <v>1232.28</v>
      </c>
      <c r="H38" s="120">
        <f>G38/D38*100</f>
        <v>89.5005955666599</v>
      </c>
      <c r="I38" s="120">
        <f>G38/F38*100</f>
        <v>100</v>
      </c>
    </row>
    <row r="39" spans="2:9" ht="12.75">
      <c r="B39" s="160" t="s">
        <v>97</v>
      </c>
      <c r="C39" s="161"/>
      <c r="D39" s="30"/>
      <c r="E39" s="31"/>
      <c r="F39" s="31"/>
      <c r="G39" s="31"/>
      <c r="H39" s="170"/>
      <c r="I39" s="166"/>
    </row>
    <row r="40" spans="2:9" ht="12.75">
      <c r="B40" s="148" t="s">
        <v>91</v>
      </c>
      <c r="C40" s="149"/>
      <c r="D40" s="26">
        <f>+D41</f>
        <v>68</v>
      </c>
      <c r="E40" s="26">
        <f>+E41</f>
        <v>99.54</v>
      </c>
      <c r="F40" s="26">
        <f>+F41</f>
        <v>68</v>
      </c>
      <c r="G40" s="26">
        <f>+G41</f>
        <v>68</v>
      </c>
      <c r="H40" s="172"/>
      <c r="I40" s="164"/>
    </row>
    <row r="41" spans="2:9" ht="12.75">
      <c r="B41" s="33">
        <v>6711</v>
      </c>
      <c r="C41" s="73" t="s">
        <v>136</v>
      </c>
      <c r="D41" s="25">
        <v>68</v>
      </c>
      <c r="E41" s="25">
        <v>99.54</v>
      </c>
      <c r="F41" s="25">
        <v>68</v>
      </c>
      <c r="G41" s="25">
        <v>68</v>
      </c>
      <c r="H41" s="29"/>
      <c r="I41" s="29"/>
    </row>
    <row r="42" spans="2:9" ht="12.75">
      <c r="B42" s="156" t="s">
        <v>164</v>
      </c>
      <c r="C42" s="157"/>
      <c r="D42" s="110"/>
      <c r="E42" s="110"/>
      <c r="F42" s="110"/>
      <c r="G42" s="110"/>
      <c r="H42" s="111"/>
      <c r="I42" s="112"/>
    </row>
    <row r="43" spans="2:9" ht="12.75">
      <c r="B43" s="150" t="s">
        <v>135</v>
      </c>
      <c r="C43" s="151"/>
      <c r="D43" s="70"/>
      <c r="E43" s="71"/>
      <c r="F43" s="117">
        <f>+F44</f>
        <v>4370.26</v>
      </c>
      <c r="G43" s="117">
        <f>+G44</f>
        <v>4370.26</v>
      </c>
      <c r="H43" s="71"/>
      <c r="I43" s="88"/>
    </row>
    <row r="44" spans="2:9" ht="12.75">
      <c r="B44" s="72">
        <v>6711</v>
      </c>
      <c r="C44" s="73" t="s">
        <v>136</v>
      </c>
      <c r="D44" s="74">
        <v>0</v>
      </c>
      <c r="E44" s="75">
        <v>0</v>
      </c>
      <c r="F44" s="115">
        <v>4370.26</v>
      </c>
      <c r="G44" s="116">
        <v>4370.26</v>
      </c>
      <c r="H44" s="75"/>
      <c r="I44" s="69"/>
    </row>
    <row r="45" spans="2:9" ht="12.75">
      <c r="B45" s="158" t="s">
        <v>178</v>
      </c>
      <c r="C45" s="159"/>
      <c r="D45" s="106" t="e">
        <f>+#REF!</f>
        <v>#REF!</v>
      </c>
      <c r="E45" s="107">
        <f>+E46</f>
        <v>0</v>
      </c>
      <c r="F45" s="107"/>
      <c r="G45" s="107"/>
      <c r="H45" s="108" t="e">
        <f>G45/D45*100</f>
        <v>#REF!</v>
      </c>
      <c r="I45" s="109" t="e">
        <f>G45/F45*100</f>
        <v>#DIV/0!</v>
      </c>
    </row>
    <row r="46" spans="2:9" ht="12.75">
      <c r="B46" s="99" t="s">
        <v>177</v>
      </c>
      <c r="C46" s="98"/>
      <c r="D46" s="38"/>
      <c r="E46" s="26">
        <v>0</v>
      </c>
      <c r="F46" s="26">
        <f>+F47</f>
        <v>29683.52</v>
      </c>
      <c r="G46" s="26">
        <f>+G47</f>
        <v>29683.52</v>
      </c>
      <c r="H46" s="43"/>
      <c r="I46" s="44"/>
    </row>
    <row r="47" spans="2:9" ht="12.75">
      <c r="B47" s="100">
        <v>6361</v>
      </c>
      <c r="C47" s="101"/>
      <c r="D47" s="102">
        <v>0</v>
      </c>
      <c r="E47" s="103">
        <v>0</v>
      </c>
      <c r="F47" s="103">
        <v>29683.52</v>
      </c>
      <c r="G47" s="103">
        <v>29683.52</v>
      </c>
      <c r="H47" s="104"/>
      <c r="I47" s="105"/>
    </row>
  </sheetData>
  <sheetProtection/>
  <mergeCells count="19">
    <mergeCell ref="B1:L1"/>
    <mergeCell ref="B42:C42"/>
    <mergeCell ref="B43:C43"/>
    <mergeCell ref="B45:C45"/>
    <mergeCell ref="B36:C36"/>
    <mergeCell ref="B37:C37"/>
    <mergeCell ref="B39:C39"/>
    <mergeCell ref="B40:C40"/>
    <mergeCell ref="B31:C31"/>
    <mergeCell ref="B4:C4"/>
    <mergeCell ref="B5:C5"/>
    <mergeCell ref="B8:C8"/>
    <mergeCell ref="B34:C34"/>
    <mergeCell ref="B32:C32"/>
    <mergeCell ref="B12:C12"/>
    <mergeCell ref="B16:C16"/>
    <mergeCell ref="B23:C23"/>
    <mergeCell ref="B28:C28"/>
    <mergeCell ref="B29:C29"/>
  </mergeCells>
  <printOptions/>
  <pageMargins left="0" right="0" top="0" bottom="0.39375000000000004" header="0" footer="0"/>
  <pageSetup fitToHeight="1" fitToWidth="1" horizontalDpi="600" verticalDpi="600" orientation="landscape" paperSize="9" scale="82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2022-05-20T11:19:38Z</dcterms:created>
  <dcterms:modified xsi:type="dcterms:W3CDTF">2024-03-08T08:49:35Z</dcterms:modified>
  <cp:category/>
  <cp:version/>
  <cp:contentType/>
  <cp:contentStatus/>
</cp:coreProperties>
</file>